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northrivermidstream.sharepoint.com/sites/GMS/Shared Documents/3.0 Design/7.0 CI Website Replacement/new Customer Portal docs/"/>
    </mc:Choice>
  </mc:AlternateContent>
  <xr:revisionPtr revIDLastSave="0" documentId="8_{79EA3A23-6E53-4483-8CF4-677A2980ADF2}" xr6:coauthVersionLast="45" xr6:coauthVersionMax="45" xr10:uidLastSave="{00000000-0000-0000-0000-000000000000}"/>
  <bookViews>
    <workbookView xWindow="1500" yWindow="1500" windowWidth="23808" windowHeight="15516" activeTab="2" xr2:uid="{00000000-000D-0000-FFFF-FFFF00000000}"/>
  </bookViews>
  <sheets>
    <sheet name="Data Entry" sheetId="1" r:id="rId1"/>
    <sheet name="Conversion Factors" sheetId="5" r:id="rId2"/>
    <sheet name="Conversion Factor Calculations" sheetId="2" r:id="rId3"/>
    <sheet name="Plant Fuel Factors" sheetId="4" r:id="rId4"/>
  </sheets>
  <definedNames>
    <definedName name="_xlnm.Print_Area" localSheetId="0">'Data Entry'!$A$1:$S$31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" i="2" l="1"/>
  <c r="F1" i="2"/>
  <c r="A1" i="2"/>
  <c r="E2" i="5"/>
  <c r="F7" i="2" l="1"/>
  <c r="AK29" i="1" l="1"/>
  <c r="AJ29" i="1"/>
  <c r="AI29" i="1"/>
  <c r="AH29" i="1"/>
  <c r="AG29" i="1"/>
  <c r="AF29" i="1"/>
  <c r="AE29" i="1"/>
  <c r="AD29" i="1"/>
  <c r="AC29" i="1"/>
  <c r="AB29" i="1"/>
  <c r="AA29" i="1"/>
  <c r="Z29" i="1"/>
  <c r="Y29" i="1"/>
  <c r="X29" i="1"/>
  <c r="W29" i="1"/>
  <c r="V29" i="1"/>
  <c r="U29" i="1"/>
  <c r="AK28" i="1"/>
  <c r="AJ28" i="1"/>
  <c r="AI28" i="1"/>
  <c r="AH28" i="1"/>
  <c r="AG28" i="1"/>
  <c r="AF28" i="1"/>
  <c r="AE28" i="1"/>
  <c r="AD28" i="1"/>
  <c r="AC28" i="1"/>
  <c r="AB28" i="1"/>
  <c r="AA28" i="1"/>
  <c r="Z28" i="1"/>
  <c r="Y28" i="1"/>
  <c r="X28" i="1"/>
  <c r="W28" i="1"/>
  <c r="V28" i="1"/>
  <c r="U28" i="1"/>
  <c r="AK27" i="1"/>
  <c r="AJ27" i="1"/>
  <c r="AI27" i="1"/>
  <c r="AH27" i="1"/>
  <c r="AG27" i="1"/>
  <c r="AF27" i="1"/>
  <c r="AE27" i="1"/>
  <c r="AD27" i="1"/>
  <c r="AC27" i="1"/>
  <c r="AB27" i="1"/>
  <c r="AA27" i="1"/>
  <c r="Z27" i="1"/>
  <c r="Y27" i="1"/>
  <c r="X27" i="1"/>
  <c r="W27" i="1"/>
  <c r="V27" i="1"/>
  <c r="U27" i="1"/>
  <c r="AK26" i="1"/>
  <c r="AJ26" i="1"/>
  <c r="AI26" i="1"/>
  <c r="AH26" i="1"/>
  <c r="AG26" i="1"/>
  <c r="AF26" i="1"/>
  <c r="AE26" i="1"/>
  <c r="AD26" i="1"/>
  <c r="AC26" i="1"/>
  <c r="AB26" i="1"/>
  <c r="AA26" i="1"/>
  <c r="Z26" i="1"/>
  <c r="Y26" i="1"/>
  <c r="X26" i="1"/>
  <c r="W26" i="1"/>
  <c r="V26" i="1"/>
  <c r="U26" i="1"/>
  <c r="AK25" i="1"/>
  <c r="AJ25" i="1"/>
  <c r="AI25" i="1"/>
  <c r="AH25" i="1"/>
  <c r="AG25" i="1"/>
  <c r="AF25" i="1"/>
  <c r="AE25" i="1"/>
  <c r="AD25" i="1"/>
  <c r="AC25" i="1"/>
  <c r="AB25" i="1"/>
  <c r="AA25" i="1"/>
  <c r="Z25" i="1"/>
  <c r="Y25" i="1"/>
  <c r="X25" i="1"/>
  <c r="W25" i="1"/>
  <c r="V25" i="1"/>
  <c r="U25" i="1"/>
  <c r="AK24" i="1"/>
  <c r="AJ24" i="1"/>
  <c r="AI24" i="1"/>
  <c r="AH24" i="1"/>
  <c r="AG24" i="1"/>
  <c r="AF24" i="1"/>
  <c r="AE24" i="1"/>
  <c r="AD24" i="1"/>
  <c r="AC24" i="1"/>
  <c r="AB24" i="1"/>
  <c r="AA24" i="1"/>
  <c r="Z24" i="1"/>
  <c r="Y24" i="1"/>
  <c r="X24" i="1"/>
  <c r="W24" i="1"/>
  <c r="V24" i="1"/>
  <c r="U24" i="1"/>
  <c r="AK23" i="1"/>
  <c r="AJ23" i="1"/>
  <c r="AI23" i="1"/>
  <c r="AH23" i="1"/>
  <c r="AG23" i="1"/>
  <c r="AF23" i="1"/>
  <c r="AE23" i="1"/>
  <c r="AD23" i="1"/>
  <c r="AC23" i="1"/>
  <c r="AB23" i="1"/>
  <c r="AA23" i="1"/>
  <c r="Z23" i="1"/>
  <c r="Y23" i="1"/>
  <c r="X23" i="1"/>
  <c r="W23" i="1"/>
  <c r="V23" i="1"/>
  <c r="U23" i="1"/>
  <c r="AK22" i="1"/>
  <c r="AJ22" i="1"/>
  <c r="AI22" i="1"/>
  <c r="AH22" i="1"/>
  <c r="AG22" i="1"/>
  <c r="AF22" i="1"/>
  <c r="AE22" i="1"/>
  <c r="AD22" i="1"/>
  <c r="AC22" i="1"/>
  <c r="AB22" i="1"/>
  <c r="AA22" i="1"/>
  <c r="Z22" i="1"/>
  <c r="Y22" i="1"/>
  <c r="X22" i="1"/>
  <c r="W22" i="1"/>
  <c r="V22" i="1"/>
  <c r="U22" i="1"/>
  <c r="AK21" i="1"/>
  <c r="AJ21" i="1"/>
  <c r="AI21" i="1"/>
  <c r="AH21" i="1"/>
  <c r="AG21" i="1"/>
  <c r="AF21" i="1"/>
  <c r="AE21" i="1"/>
  <c r="AD21" i="1"/>
  <c r="AC21" i="1"/>
  <c r="AB21" i="1"/>
  <c r="AA21" i="1"/>
  <c r="Z21" i="1"/>
  <c r="Y21" i="1"/>
  <c r="X21" i="1"/>
  <c r="W21" i="1"/>
  <c r="V21" i="1"/>
  <c r="U21" i="1"/>
  <c r="AK20" i="1"/>
  <c r="AJ20" i="1"/>
  <c r="AI20" i="1"/>
  <c r="AH20" i="1"/>
  <c r="AG20" i="1"/>
  <c r="AF20" i="1"/>
  <c r="AE20" i="1"/>
  <c r="AD20" i="1"/>
  <c r="AC20" i="1"/>
  <c r="AB20" i="1"/>
  <c r="AA20" i="1"/>
  <c r="Z20" i="1"/>
  <c r="Y20" i="1"/>
  <c r="X20" i="1"/>
  <c r="W20" i="1"/>
  <c r="V20" i="1"/>
  <c r="U20" i="1"/>
  <c r="AK19" i="1"/>
  <c r="AJ19" i="1"/>
  <c r="AI19" i="1"/>
  <c r="AH19" i="1"/>
  <c r="AG19" i="1"/>
  <c r="AF19" i="1"/>
  <c r="AE19" i="1"/>
  <c r="AD19" i="1"/>
  <c r="AC19" i="1"/>
  <c r="AB19" i="1"/>
  <c r="AA19" i="1"/>
  <c r="Z19" i="1"/>
  <c r="Y19" i="1"/>
  <c r="X19" i="1"/>
  <c r="W19" i="1"/>
  <c r="V19" i="1"/>
  <c r="U19" i="1"/>
  <c r="AK18" i="1"/>
  <c r="AJ18" i="1"/>
  <c r="AI18" i="1"/>
  <c r="AH18" i="1"/>
  <c r="AG18" i="1"/>
  <c r="AF18" i="1"/>
  <c r="AE18" i="1"/>
  <c r="AD18" i="1"/>
  <c r="AC18" i="1"/>
  <c r="AB18" i="1"/>
  <c r="AA18" i="1"/>
  <c r="Z18" i="1"/>
  <c r="Y18" i="1"/>
  <c r="X18" i="1"/>
  <c r="W18" i="1"/>
  <c r="V18" i="1"/>
  <c r="U18" i="1"/>
  <c r="AK17" i="1"/>
  <c r="AJ17" i="1"/>
  <c r="AI17" i="1"/>
  <c r="AH17" i="1"/>
  <c r="AG17" i="1"/>
  <c r="AF17" i="1"/>
  <c r="AE17" i="1"/>
  <c r="AD17" i="1"/>
  <c r="AC17" i="1"/>
  <c r="AB17" i="1"/>
  <c r="AA17" i="1"/>
  <c r="Z17" i="1"/>
  <c r="Y17" i="1"/>
  <c r="X17" i="1"/>
  <c r="W17" i="1"/>
  <c r="V17" i="1"/>
  <c r="U17" i="1"/>
  <c r="AK16" i="1"/>
  <c r="AJ16" i="1"/>
  <c r="AI16" i="1"/>
  <c r="AH16" i="1"/>
  <c r="AG16" i="1"/>
  <c r="AF16" i="1"/>
  <c r="AE16" i="1"/>
  <c r="AD16" i="1"/>
  <c r="AC16" i="1"/>
  <c r="AB16" i="1"/>
  <c r="AA16" i="1"/>
  <c r="Z16" i="1"/>
  <c r="Y16" i="1"/>
  <c r="X16" i="1"/>
  <c r="W16" i="1"/>
  <c r="V16" i="1"/>
  <c r="U16" i="1"/>
  <c r="AK15" i="1"/>
  <c r="AJ15" i="1"/>
  <c r="AI15" i="1"/>
  <c r="AH15" i="1"/>
  <c r="AG15" i="1"/>
  <c r="AF15" i="1"/>
  <c r="AE15" i="1"/>
  <c r="AD15" i="1"/>
  <c r="AC15" i="1"/>
  <c r="AB15" i="1"/>
  <c r="AA15" i="1"/>
  <c r="Z15" i="1"/>
  <c r="Y15" i="1"/>
  <c r="X15" i="1"/>
  <c r="W15" i="1"/>
  <c r="V15" i="1"/>
  <c r="U15" i="1"/>
  <c r="AK14" i="1"/>
  <c r="AJ14" i="1"/>
  <c r="AI14" i="1"/>
  <c r="AH14" i="1"/>
  <c r="AG14" i="1"/>
  <c r="AF14" i="1"/>
  <c r="AE14" i="1"/>
  <c r="AD14" i="1"/>
  <c r="AC14" i="1"/>
  <c r="AB14" i="1"/>
  <c r="AA14" i="1"/>
  <c r="Z14" i="1"/>
  <c r="Y14" i="1"/>
  <c r="X14" i="1"/>
  <c r="W14" i="1"/>
  <c r="V14" i="1"/>
  <c r="U14" i="1"/>
  <c r="AK13" i="1"/>
  <c r="AJ13" i="1"/>
  <c r="AI13" i="1"/>
  <c r="AH13" i="1"/>
  <c r="AG13" i="1"/>
  <c r="AF13" i="1"/>
  <c r="AE13" i="1"/>
  <c r="AD13" i="1"/>
  <c r="AC13" i="1"/>
  <c r="AB13" i="1"/>
  <c r="AA13" i="1"/>
  <c r="Z13" i="1"/>
  <c r="Y13" i="1"/>
  <c r="X13" i="1"/>
  <c r="W13" i="1"/>
  <c r="V13" i="1"/>
  <c r="U13" i="1"/>
  <c r="AK12" i="1"/>
  <c r="AJ12" i="1"/>
  <c r="AI12" i="1"/>
  <c r="AH12" i="1"/>
  <c r="AG12" i="1"/>
  <c r="AF12" i="1"/>
  <c r="AE12" i="1"/>
  <c r="AD12" i="1"/>
  <c r="AC12" i="1"/>
  <c r="AB12" i="1"/>
  <c r="AA12" i="1"/>
  <c r="Z12" i="1"/>
  <c r="Y12" i="1"/>
  <c r="X12" i="1"/>
  <c r="W12" i="1"/>
  <c r="V12" i="1"/>
  <c r="U12" i="1"/>
  <c r="AK11" i="1"/>
  <c r="AJ11" i="1"/>
  <c r="AI11" i="1"/>
  <c r="AH11" i="1"/>
  <c r="AG11" i="1"/>
  <c r="AF11" i="1"/>
  <c r="AE11" i="1"/>
  <c r="AD11" i="1"/>
  <c r="AC11" i="1"/>
  <c r="AB11" i="1"/>
  <c r="AA11" i="1"/>
  <c r="Z11" i="1"/>
  <c r="Y11" i="1"/>
  <c r="X11" i="1"/>
  <c r="W11" i="1"/>
  <c r="V11" i="1"/>
  <c r="U11" i="1"/>
  <c r="AK10" i="1"/>
  <c r="AJ10" i="1"/>
  <c r="AI10" i="1"/>
  <c r="AH10" i="1"/>
  <c r="AG10" i="1"/>
  <c r="AF10" i="1"/>
  <c r="AE10" i="1"/>
  <c r="AD10" i="1"/>
  <c r="AC10" i="1"/>
  <c r="AB10" i="1"/>
  <c r="AA10" i="1"/>
  <c r="Z10" i="1"/>
  <c r="Y10" i="1"/>
  <c r="X10" i="1"/>
  <c r="W10" i="1"/>
  <c r="V10" i="1"/>
  <c r="U10" i="1"/>
  <c r="AK9" i="1"/>
  <c r="AJ9" i="1"/>
  <c r="AI9" i="1"/>
  <c r="AH9" i="1"/>
  <c r="AG9" i="1"/>
  <c r="AF9" i="1"/>
  <c r="AE9" i="1"/>
  <c r="AD9" i="1"/>
  <c r="AC9" i="1"/>
  <c r="AB9" i="1"/>
  <c r="AA9" i="1"/>
  <c r="Z9" i="1"/>
  <c r="Y9" i="1"/>
  <c r="X9" i="1"/>
  <c r="W9" i="1"/>
  <c r="V9" i="1"/>
  <c r="U9" i="1"/>
  <c r="AK8" i="1"/>
  <c r="AJ8" i="1"/>
  <c r="AI8" i="1"/>
  <c r="AH8" i="1"/>
  <c r="AG8" i="1"/>
  <c r="AF8" i="1"/>
  <c r="AE8" i="1"/>
  <c r="AD8" i="1"/>
  <c r="AC8" i="1"/>
  <c r="AB8" i="1"/>
  <c r="AA8" i="1"/>
  <c r="Z8" i="1"/>
  <c r="Y8" i="1"/>
  <c r="X8" i="1"/>
  <c r="W8" i="1"/>
  <c r="V8" i="1"/>
  <c r="U8" i="1"/>
  <c r="AK7" i="1"/>
  <c r="AJ7" i="1"/>
  <c r="AI7" i="1"/>
  <c r="AH7" i="1"/>
  <c r="AG7" i="1"/>
  <c r="AF7" i="1"/>
  <c r="AE7" i="1"/>
  <c r="AD7" i="1"/>
  <c r="AC7" i="1"/>
  <c r="AB7" i="1"/>
  <c r="AA7" i="1"/>
  <c r="Z7" i="1"/>
  <c r="Y7" i="1"/>
  <c r="X7" i="1"/>
  <c r="W7" i="1"/>
  <c r="V7" i="1"/>
  <c r="U7" i="1"/>
  <c r="AK6" i="1"/>
  <c r="AJ6" i="1"/>
  <c r="AI6" i="1"/>
  <c r="AH6" i="1"/>
  <c r="AG6" i="1"/>
  <c r="AF6" i="1"/>
  <c r="AE6" i="1"/>
  <c r="AD6" i="1"/>
  <c r="AC6" i="1"/>
  <c r="AB6" i="1"/>
  <c r="AA6" i="1"/>
  <c r="Z6" i="1"/>
  <c r="Y6" i="1"/>
  <c r="X6" i="1"/>
  <c r="W6" i="1"/>
  <c r="V6" i="1"/>
  <c r="U6" i="1"/>
  <c r="AK5" i="1"/>
  <c r="AJ5" i="1"/>
  <c r="AI5" i="1"/>
  <c r="AH5" i="1"/>
  <c r="AG5" i="1"/>
  <c r="AF5" i="1"/>
  <c r="AE5" i="1"/>
  <c r="AD5" i="1"/>
  <c r="AC5" i="1"/>
  <c r="AB5" i="1"/>
  <c r="AA5" i="1"/>
  <c r="Z5" i="1"/>
  <c r="Y5" i="1"/>
  <c r="X5" i="1"/>
  <c r="W5" i="1"/>
  <c r="V5" i="1"/>
  <c r="U5" i="1"/>
  <c r="T29" i="1"/>
  <c r="AL29" i="1" s="1"/>
  <c r="T28" i="1"/>
  <c r="AL28" i="1" s="1"/>
  <c r="T27" i="1"/>
  <c r="AL27" i="1" s="1"/>
  <c r="T26" i="1"/>
  <c r="AL26" i="1" s="1"/>
  <c r="T25" i="1"/>
  <c r="AL25" i="1" s="1"/>
  <c r="T24" i="1"/>
  <c r="AL24" i="1" s="1"/>
  <c r="T23" i="1"/>
  <c r="AL23" i="1" s="1"/>
  <c r="T22" i="1"/>
  <c r="AL22" i="1" s="1"/>
  <c r="T21" i="1"/>
  <c r="AL21" i="1" s="1"/>
  <c r="T20" i="1"/>
  <c r="AL20" i="1" s="1"/>
  <c r="T19" i="1"/>
  <c r="AL19" i="1" s="1"/>
  <c r="T18" i="1"/>
  <c r="AL18" i="1" s="1"/>
  <c r="T17" i="1"/>
  <c r="AL17" i="1" s="1"/>
  <c r="T16" i="1"/>
  <c r="AL16" i="1" s="1"/>
  <c r="T15" i="1"/>
  <c r="AL15" i="1" s="1"/>
  <c r="T14" i="1"/>
  <c r="AL14" i="1" s="1"/>
  <c r="T13" i="1"/>
  <c r="AL13" i="1" s="1"/>
  <c r="T12" i="1"/>
  <c r="AL12" i="1" s="1"/>
  <c r="T11" i="1"/>
  <c r="AL11" i="1" s="1"/>
  <c r="T10" i="1"/>
  <c r="AL10" i="1" s="1"/>
  <c r="T9" i="1"/>
  <c r="AL9" i="1" s="1"/>
  <c r="T8" i="1"/>
  <c r="AL8" i="1" s="1"/>
  <c r="T7" i="1"/>
  <c r="AL7" i="1" s="1"/>
  <c r="T6" i="1"/>
  <c r="AL6" i="1" s="1"/>
  <c r="T5" i="1"/>
  <c r="AL5" i="1" s="1"/>
  <c r="AE30" i="1" l="1"/>
  <c r="W30" i="1"/>
  <c r="Y30" i="1"/>
  <c r="AG30" i="1"/>
  <c r="AA30" i="1"/>
  <c r="H30" i="1" s="1"/>
  <c r="E57" i="2" s="1"/>
  <c r="I57" i="2" s="1"/>
  <c r="AI30" i="1"/>
  <c r="P30" i="1" s="1"/>
  <c r="U30" i="1"/>
  <c r="AC30" i="1"/>
  <c r="AK30" i="1"/>
  <c r="V30" i="1"/>
  <c r="X30" i="1"/>
  <c r="Z30" i="1"/>
  <c r="AB30" i="1"/>
  <c r="AD30" i="1"/>
  <c r="K30" i="1" s="1"/>
  <c r="AF30" i="1"/>
  <c r="AH30" i="1"/>
  <c r="O30" i="1" s="1"/>
  <c r="AJ30" i="1"/>
  <c r="AL30" i="1"/>
  <c r="S30" i="1" s="1"/>
  <c r="D30" i="1"/>
  <c r="L30" i="1"/>
  <c r="C30" i="1"/>
  <c r="G30" i="1"/>
  <c r="E55" i="2" s="1"/>
  <c r="I55" i="2" s="1"/>
  <c r="Q30" i="1" l="1"/>
  <c r="M30" i="1"/>
  <c r="I30" i="1"/>
  <c r="E30" i="1"/>
  <c r="R30" i="1"/>
  <c r="N30" i="1"/>
  <c r="J30" i="1"/>
  <c r="E43" i="2" s="1"/>
  <c r="F30" i="1"/>
  <c r="E31" i="2" s="1"/>
  <c r="B30" i="1"/>
  <c r="E49" i="2" l="1"/>
  <c r="T30" i="1"/>
  <c r="E37" i="2"/>
  <c r="E59" i="2"/>
  <c r="E25" i="2"/>
  <c r="D7" i="2"/>
  <c r="I7" i="2" l="1"/>
  <c r="F13" i="2" s="1"/>
  <c r="I13" i="2" s="1"/>
  <c r="D6" i="5" s="1"/>
  <c r="D13" i="2"/>
  <c r="I59" i="2"/>
  <c r="E61" i="2"/>
  <c r="G63" i="2" l="1"/>
  <c r="H6" i="5" s="1"/>
  <c r="E19" i="2"/>
  <c r="G19" i="2" l="1"/>
  <c r="A6" i="5" s="1"/>
  <c r="C37" i="2" l="1"/>
  <c r="G37" i="2" s="1"/>
  <c r="E6" i="5" s="1"/>
  <c r="C43" i="2"/>
  <c r="G43" i="2" s="1"/>
  <c r="F6" i="5" s="1"/>
  <c r="C25" i="2"/>
  <c r="G25" i="2" s="1"/>
  <c r="B6" i="5" s="1"/>
  <c r="C49" i="2"/>
  <c r="G49" i="2" s="1"/>
  <c r="G6" i="5" s="1"/>
  <c r="C31" i="2"/>
  <c r="G31" i="2" s="1"/>
  <c r="C6" i="5" s="1"/>
</calcChain>
</file>

<file path=xl/sharedStrings.xml><?xml version="1.0" encoding="utf-8"?>
<sst xmlns="http://schemas.openxmlformats.org/spreadsheetml/2006/main" count="119" uniqueCount="72">
  <si>
    <t>Mole Fraction Values from Well Analyses</t>
  </si>
  <si>
    <t>Well(s)</t>
  </si>
  <si>
    <t>C1</t>
  </si>
  <si>
    <t>C2</t>
  </si>
  <si>
    <t>C3</t>
  </si>
  <si>
    <t>iC4</t>
  </si>
  <si>
    <t>nC4</t>
  </si>
  <si>
    <t>nC5</t>
  </si>
  <si>
    <t>iC5</t>
  </si>
  <si>
    <t>C6</t>
  </si>
  <si>
    <t>C7</t>
  </si>
  <si>
    <t>C8</t>
  </si>
  <si>
    <t>C9</t>
  </si>
  <si>
    <t>C10</t>
  </si>
  <si>
    <t>PS Wtd. Avg.</t>
  </si>
  <si>
    <t>Flow Rate</t>
  </si>
  <si>
    <r>
      <t>10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m</t>
    </r>
    <r>
      <rPr>
        <b/>
        <vertAlign val="superscript"/>
        <sz val="10"/>
        <rFont val="Arial"/>
        <family val="2"/>
      </rPr>
      <t>3</t>
    </r>
  </si>
  <si>
    <t>Analysis Check</t>
  </si>
  <si>
    <t>He</t>
  </si>
  <si>
    <r>
      <t>CO</t>
    </r>
    <r>
      <rPr>
        <b/>
        <vertAlign val="subscript"/>
        <sz val="10"/>
        <rFont val="Arial"/>
        <family val="2"/>
      </rPr>
      <t>2</t>
    </r>
  </si>
  <si>
    <r>
      <t>H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>S</t>
    </r>
  </si>
  <si>
    <r>
      <t>N</t>
    </r>
    <r>
      <rPr>
        <b/>
        <vertAlign val="subscript"/>
        <sz val="10"/>
        <rFont val="Arial"/>
        <family val="2"/>
      </rPr>
      <t>2</t>
    </r>
  </si>
  <si>
    <r>
      <t>H</t>
    </r>
    <r>
      <rPr>
        <b/>
        <vertAlign val="subscript"/>
        <sz val="10"/>
        <rFont val="Arial"/>
        <family val="2"/>
      </rPr>
      <t>2</t>
    </r>
  </si>
  <si>
    <t>Well or Battery Data Entry:</t>
  </si>
  <si>
    <t>Total</t>
  </si>
  <si>
    <t>PS Analysis:</t>
  </si>
  <si>
    <t>x</t>
  </si>
  <si>
    <t>=</t>
  </si>
  <si>
    <t>1</t>
  </si>
  <si>
    <t>-</t>
  </si>
  <si>
    <t>= 1 / (Raw to Res)</t>
  </si>
  <si>
    <t>/</t>
  </si>
  <si>
    <t>(C1 x HVC1)</t>
  </si>
  <si>
    <t>(C2 x HVC2)</t>
  </si>
  <si>
    <t>Plant Fuel Factors:</t>
  </si>
  <si>
    <t>Plant:</t>
  </si>
  <si>
    <t>GFPL_ID</t>
  </si>
  <si>
    <t>FUEL_RATIO</t>
  </si>
  <si>
    <t>= (Res to Raw) x (C3)</t>
  </si>
  <si>
    <t>= (Res to Raw) x (iC4 + nC4)</t>
  </si>
  <si>
    <t>= (Res to Raw) x (iC5 + nC5 + C6 + C7+)</t>
  </si>
  <si>
    <r>
      <t>N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+ C1 + C2 + C3</t>
    </r>
  </si>
  <si>
    <t>(C3 x HVC3)</t>
  </si>
  <si>
    <r>
      <t>= (H</t>
    </r>
    <r>
      <rPr>
        <vertAlign val="subscript"/>
        <sz val="9"/>
        <rFont val="Arial"/>
        <family val="2"/>
      </rPr>
      <t>2</t>
    </r>
    <r>
      <rPr>
        <sz val="9"/>
        <rFont val="Arial"/>
        <family val="2"/>
      </rPr>
      <t>S+CO</t>
    </r>
    <r>
      <rPr>
        <vertAlign val="subscript"/>
        <sz val="9"/>
        <rFont val="Arial"/>
        <family val="2"/>
      </rPr>
      <t>2</t>
    </r>
    <r>
      <rPr>
        <sz val="9"/>
        <rFont val="Arial"/>
        <family val="2"/>
      </rPr>
      <t>+C3+IC4+nC4+IC5+nC5+C6+C7+C8+C9+C10) x Plant Fuel Factor</t>
    </r>
  </si>
  <si>
    <r>
      <t>= 1 - (H</t>
    </r>
    <r>
      <rPr>
        <vertAlign val="subscript"/>
        <sz val="9"/>
        <rFont val="Arial"/>
        <family val="2"/>
      </rPr>
      <t>2</t>
    </r>
    <r>
      <rPr>
        <sz val="9"/>
        <rFont val="Arial"/>
        <family val="2"/>
      </rPr>
      <t>S+CO</t>
    </r>
    <r>
      <rPr>
        <vertAlign val="subscript"/>
        <sz val="9"/>
        <rFont val="Arial"/>
        <family val="2"/>
      </rPr>
      <t>2</t>
    </r>
    <r>
      <rPr>
        <sz val="9"/>
        <rFont val="Arial"/>
        <family val="2"/>
      </rPr>
      <t>+iC4+nC4+iC5+nC5+C6+C7+C8+C9+C10) - PS Fuel Factor</t>
    </r>
  </si>
  <si>
    <r>
      <t>= (Res to Raw) x (H</t>
    </r>
    <r>
      <rPr>
        <vertAlign val="subscript"/>
        <sz val="9"/>
        <rFont val="Arial"/>
        <family val="2"/>
      </rPr>
      <t>2</t>
    </r>
    <r>
      <rPr>
        <sz val="9"/>
        <rFont val="Arial"/>
        <family val="2"/>
      </rPr>
      <t>S + CO</t>
    </r>
    <r>
      <rPr>
        <vertAlign val="subscript"/>
        <sz val="9"/>
        <rFont val="Arial"/>
        <family val="2"/>
      </rPr>
      <t>2</t>
    </r>
    <r>
      <rPr>
        <sz val="9"/>
        <rFont val="Arial"/>
        <family val="2"/>
      </rPr>
      <t>)</t>
    </r>
  </si>
  <si>
    <r>
      <t>= (Res to Raw) x (H</t>
    </r>
    <r>
      <rPr>
        <vertAlign val="subscript"/>
        <sz val="9"/>
        <rFont val="Arial"/>
        <family val="2"/>
      </rPr>
      <t>2</t>
    </r>
    <r>
      <rPr>
        <sz val="9"/>
        <rFont val="Arial"/>
        <family val="2"/>
      </rPr>
      <t>S)</t>
    </r>
  </si>
  <si>
    <r>
      <t>= [ (C1 x HVC1) + (C2 x HVC2) + (C3 x HVC3) ] / (C1 + C2+ C3+N</t>
    </r>
    <r>
      <rPr>
        <vertAlign val="subscript"/>
        <sz val="9"/>
        <rFont val="Arial"/>
        <family val="2"/>
      </rPr>
      <t>2</t>
    </r>
    <r>
      <rPr>
        <sz val="9"/>
        <rFont val="Arial"/>
        <family val="2"/>
      </rPr>
      <t>)</t>
    </r>
  </si>
  <si>
    <t>Ft Nelson Area</t>
  </si>
  <si>
    <t>Aitken Creek</t>
  </si>
  <si>
    <t>McMahon Plant</t>
  </si>
  <si>
    <t>Residue To Raw</t>
  </si>
  <si>
    <t>Residue To Acid</t>
  </si>
  <si>
    <t>Raw To Residue</t>
  </si>
  <si>
    <t>Residue To C3</t>
  </si>
  <si>
    <t>Residue To C4</t>
  </si>
  <si>
    <t>Residue To C5</t>
  </si>
  <si>
    <t>PS Conversion Factor Results</t>
  </si>
  <si>
    <r>
      <t>Residue To Sulphur (H</t>
    </r>
    <r>
      <rPr>
        <b/>
        <vertAlign val="subscript"/>
        <sz val="12"/>
        <color theme="1"/>
        <rFont val="Calibri"/>
        <family val="2"/>
        <scheme val="minor"/>
      </rPr>
      <t>2</t>
    </r>
    <r>
      <rPr>
        <b/>
        <sz val="12"/>
        <color theme="1"/>
        <rFont val="Calibri"/>
        <family val="2"/>
        <scheme val="minor"/>
      </rPr>
      <t>S)</t>
    </r>
  </si>
  <si>
    <r>
      <t>Heat Content (MJ/m</t>
    </r>
    <r>
      <rPr>
        <b/>
        <vertAlign val="superscript"/>
        <sz val="12"/>
        <color theme="1"/>
        <rFont val="Calibri"/>
        <family val="2"/>
        <scheme val="minor"/>
      </rPr>
      <t>3</t>
    </r>
    <r>
      <rPr>
        <b/>
        <sz val="12"/>
        <color theme="1"/>
        <rFont val="Calibri"/>
        <family val="2"/>
        <scheme val="minor"/>
      </rPr>
      <t>)</t>
    </r>
  </si>
  <si>
    <t>Select:</t>
  </si>
  <si>
    <t>Fuel Factor:</t>
  </si>
  <si>
    <t>Raw to Res Conversion Factor:</t>
  </si>
  <si>
    <t>Res to Raw Conversion Factor:</t>
  </si>
  <si>
    <t>Res to Acid Conversion Factor:</t>
  </si>
  <si>
    <t>Res to H2S Conversion Factor:</t>
  </si>
  <si>
    <t>Res to C3 Conversion Factor:</t>
  </si>
  <si>
    <t>Res to C4 Conversion Factor:</t>
  </si>
  <si>
    <t>Res to C5+ Conversion Factor:</t>
  </si>
  <si>
    <t>Heat Content (MJ/m3):</t>
  </si>
  <si>
    <t>Rec. Point:</t>
  </si>
  <si>
    <t>XXXX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</si>
</sst>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0"/>
    <numFmt numFmtId="165" formatCode="0.000"/>
    <numFmt numFmtId="166" formatCode="0.0"/>
  </numFmts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"/>
      <color indexed="9"/>
      <name val="Arial"/>
      <family val="2"/>
    </font>
    <font>
      <sz val="10"/>
      <color indexed="8"/>
      <name val="MS Sans Serif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vertAlign val="superscript"/>
      <sz val="10"/>
      <name val="Arial"/>
      <family val="2"/>
    </font>
    <font>
      <b/>
      <vertAlign val="subscript"/>
      <sz val="10"/>
      <name val="Arial"/>
      <family val="2"/>
    </font>
    <font>
      <sz val="9"/>
      <name val="Arial"/>
      <family val="2"/>
    </font>
    <font>
      <vertAlign val="subscript"/>
      <sz val="9"/>
      <name val="Arial"/>
      <family val="2"/>
    </font>
    <font>
      <b/>
      <sz val="11"/>
      <name val="Arial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vertAlign val="subscript"/>
      <sz val="12"/>
      <color theme="1"/>
      <name val="Calibri"/>
      <family val="2"/>
      <scheme val="minor"/>
    </font>
    <font>
      <b/>
      <vertAlign val="superscript"/>
      <sz val="12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6" fillId="0" borderId="0"/>
    <xf numFmtId="0" fontId="8" fillId="0" borderId="0"/>
  </cellStyleXfs>
  <cellXfs count="89">
    <xf numFmtId="0" fontId="0" fillId="0" borderId="0" xfId="0"/>
    <xf numFmtId="166" fontId="2" fillId="0" borderId="1" xfId="1" applyNumberFormat="1" applyBorder="1"/>
    <xf numFmtId="0" fontId="3" fillId="2" borderId="1" xfId="1" quotePrefix="1" applyFont="1" applyFill="1" applyBorder="1" applyAlignment="1">
      <alignment horizontal="left"/>
    </xf>
    <xf numFmtId="0" fontId="2" fillId="0" borderId="0" xfId="1"/>
    <xf numFmtId="0" fontId="3" fillId="2" borderId="1" xfId="1" applyFont="1" applyFill="1" applyBorder="1"/>
    <xf numFmtId="164" fontId="2" fillId="0" borderId="1" xfId="1" applyNumberFormat="1" applyBorder="1"/>
    <xf numFmtId="0" fontId="3" fillId="2" borderId="2" xfId="1" applyFont="1" applyFill="1" applyBorder="1" applyAlignment="1">
      <alignment horizontal="centerContinuous"/>
    </xf>
    <xf numFmtId="0" fontId="2" fillId="2" borderId="3" xfId="1" applyFill="1" applyBorder="1" applyAlignment="1">
      <alignment horizontal="centerContinuous"/>
    </xf>
    <xf numFmtId="0" fontId="2" fillId="2" borderId="4" xfId="1" applyFill="1" applyBorder="1" applyAlignment="1">
      <alignment horizontal="centerContinuous"/>
    </xf>
    <xf numFmtId="0" fontId="2" fillId="2" borderId="4" xfId="1" applyFill="1" applyBorder="1"/>
    <xf numFmtId="164" fontId="3" fillId="0" borderId="1" xfId="1" applyNumberFormat="1" applyFont="1" applyFill="1" applyBorder="1"/>
    <xf numFmtId="0" fontId="4" fillId="2" borderId="3" xfId="1" applyFont="1" applyFill="1" applyBorder="1" applyAlignment="1">
      <alignment horizontal="left" indent="1"/>
    </xf>
    <xf numFmtId="0" fontId="2" fillId="0" borderId="0" xfId="1" applyAlignment="1">
      <alignment horizontal="left" indent="1"/>
    </xf>
    <xf numFmtId="0" fontId="3" fillId="2" borderId="11" xfId="1" applyFont="1" applyFill="1" applyBorder="1"/>
    <xf numFmtId="0" fontId="3" fillId="2" borderId="11" xfId="1" applyFont="1" applyFill="1" applyBorder="1" applyAlignment="1">
      <alignment horizontal="right"/>
    </xf>
    <xf numFmtId="0" fontId="3" fillId="2" borderId="12" xfId="1" applyFont="1" applyFill="1" applyBorder="1"/>
    <xf numFmtId="164" fontId="2" fillId="0" borderId="12" xfId="1" applyNumberFormat="1" applyBorder="1"/>
    <xf numFmtId="164" fontId="8" fillId="0" borderId="1" xfId="1" applyNumberFormat="1" applyFont="1" applyFill="1" applyBorder="1"/>
    <xf numFmtId="164" fontId="9" fillId="0" borderId="1" xfId="1" applyNumberFormat="1" applyFont="1" applyFill="1" applyBorder="1"/>
    <xf numFmtId="164" fontId="8" fillId="0" borderId="1" xfId="1" applyNumberFormat="1" applyFont="1" applyBorder="1"/>
    <xf numFmtId="164" fontId="3" fillId="0" borderId="12" xfId="1" applyNumberFormat="1" applyFont="1" applyFill="1" applyBorder="1"/>
    <xf numFmtId="166" fontId="8" fillId="0" borderId="1" xfId="1" applyNumberFormat="1" applyFont="1" applyFill="1" applyBorder="1"/>
    <xf numFmtId="166" fontId="9" fillId="0" borderId="1" xfId="1" applyNumberFormat="1" applyFont="1" applyFill="1" applyBorder="1"/>
    <xf numFmtId="166" fontId="8" fillId="0" borderId="1" xfId="1" applyNumberFormat="1" applyFont="1" applyBorder="1"/>
    <xf numFmtId="166" fontId="2" fillId="0" borderId="12" xfId="1" applyNumberFormat="1" applyBorder="1"/>
    <xf numFmtId="0" fontId="3" fillId="2" borderId="11" xfId="1" quotePrefix="1" applyFont="1" applyFill="1" applyBorder="1" applyAlignment="1">
      <alignment horizontal="center"/>
    </xf>
    <xf numFmtId="166" fontId="3" fillId="2" borderId="1" xfId="1" applyNumberFormat="1" applyFont="1" applyFill="1" applyBorder="1"/>
    <xf numFmtId="164" fontId="0" fillId="0" borderId="0" xfId="0" applyNumberFormat="1"/>
    <xf numFmtId="0" fontId="3" fillId="2" borderId="11" xfId="1" applyFont="1" applyFill="1" applyBorder="1" applyAlignment="1">
      <alignment horizontal="center"/>
    </xf>
    <xf numFmtId="0" fontId="3" fillId="4" borderId="1" xfId="1" quotePrefix="1" applyFont="1" applyFill="1" applyBorder="1" applyAlignment="1">
      <alignment horizontal="center"/>
    </xf>
    <xf numFmtId="0" fontId="3" fillId="4" borderId="1" xfId="1" applyFont="1" applyFill="1" applyBorder="1" applyAlignment="1">
      <alignment horizontal="center"/>
    </xf>
    <xf numFmtId="164" fontId="3" fillId="2" borderId="1" xfId="1" quotePrefix="1" applyNumberFormat="1" applyFont="1" applyFill="1" applyBorder="1" applyAlignment="1">
      <alignment horizontal="right"/>
    </xf>
    <xf numFmtId="0" fontId="1" fillId="0" borderId="0" xfId="0" applyFont="1" applyAlignment="1">
      <alignment horizontal="center"/>
    </xf>
    <xf numFmtId="0" fontId="8" fillId="0" borderId="0" xfId="3"/>
    <xf numFmtId="0" fontId="3" fillId="2" borderId="2" xfId="3" applyFont="1" applyFill="1" applyBorder="1" applyAlignment="1">
      <alignment horizontal="centerContinuous"/>
    </xf>
    <xf numFmtId="0" fontId="8" fillId="0" borderId="0" xfId="3" quotePrefix="1"/>
    <xf numFmtId="2" fontId="8" fillId="0" borderId="0" xfId="3" applyNumberFormat="1"/>
    <xf numFmtId="0" fontId="3" fillId="2" borderId="2" xfId="3" applyFont="1" applyFill="1" applyBorder="1"/>
    <xf numFmtId="0" fontId="8" fillId="2" borderId="6" xfId="3" applyFill="1" applyBorder="1" applyAlignment="1">
      <alignment horizontal="centerContinuous"/>
    </xf>
    <xf numFmtId="0" fontId="8" fillId="2" borderId="7" xfId="3" applyFill="1" applyBorder="1" applyAlignment="1">
      <alignment horizontal="centerContinuous"/>
    </xf>
    <xf numFmtId="164" fontId="3" fillId="2" borderId="1" xfId="3" quotePrefix="1" applyNumberFormat="1" applyFont="1" applyFill="1" applyBorder="1" applyAlignment="1">
      <alignment horizontal="center"/>
    </xf>
    <xf numFmtId="0" fontId="3" fillId="2" borderId="4" xfId="3" applyFont="1" applyFill="1" applyBorder="1"/>
    <xf numFmtId="164" fontId="3" fillId="0" borderId="2" xfId="3" applyNumberFormat="1" applyFont="1" applyBorder="1"/>
    <xf numFmtId="2" fontId="3" fillId="0" borderId="3" xfId="3" applyNumberFormat="1" applyFont="1" applyBorder="1"/>
    <xf numFmtId="164" fontId="3" fillId="0" borderId="1" xfId="3" applyNumberFormat="1" applyFont="1" applyBorder="1"/>
    <xf numFmtId="164" fontId="3" fillId="0" borderId="1" xfId="3" applyNumberFormat="1" applyFont="1" applyFill="1" applyBorder="1"/>
    <xf numFmtId="164" fontId="3" fillId="2" borderId="2" xfId="3" quotePrefix="1" applyNumberFormat="1" applyFont="1" applyFill="1" applyBorder="1" applyAlignment="1">
      <alignment horizontal="centerContinuous"/>
    </xf>
    <xf numFmtId="0" fontId="3" fillId="2" borderId="4" xfId="3" applyFont="1" applyFill="1" applyBorder="1" applyAlignment="1">
      <alignment horizontal="centerContinuous"/>
    </xf>
    <xf numFmtId="164" fontId="3" fillId="2" borderId="4" xfId="3" quotePrefix="1" applyNumberFormat="1" applyFont="1" applyFill="1" applyBorder="1" applyAlignment="1">
      <alignment horizontal="centerContinuous"/>
    </xf>
    <xf numFmtId="2" fontId="3" fillId="0" borderId="1" xfId="3" applyNumberFormat="1" applyFont="1" applyFill="1" applyBorder="1"/>
    <xf numFmtId="164" fontId="3" fillId="2" borderId="4" xfId="3" quotePrefix="1" applyNumberFormat="1" applyFont="1" applyFill="1" applyBorder="1" applyAlignment="1">
      <alignment horizontal="center"/>
    </xf>
    <xf numFmtId="0" fontId="3" fillId="2" borderId="1" xfId="3" quotePrefix="1" applyFont="1" applyFill="1" applyBorder="1" applyAlignment="1">
      <alignment horizontal="center"/>
    </xf>
    <xf numFmtId="0" fontId="8" fillId="0" borderId="0" xfId="3" applyBorder="1"/>
    <xf numFmtId="164" fontId="5" fillId="3" borderId="1" xfId="3" applyNumberFormat="1" applyFont="1" applyFill="1" applyBorder="1"/>
    <xf numFmtId="0" fontId="3" fillId="0" borderId="1" xfId="3" quotePrefix="1" applyFont="1" applyFill="1" applyBorder="1" applyAlignment="1">
      <alignment horizontal="center"/>
    </xf>
    <xf numFmtId="0" fontId="3" fillId="0" borderId="1" xfId="3" applyFont="1" applyFill="1" applyBorder="1" applyAlignment="1">
      <alignment horizontal="center"/>
    </xf>
    <xf numFmtId="0" fontId="3" fillId="2" borderId="1" xfId="3" applyFont="1" applyFill="1" applyBorder="1" applyAlignment="1">
      <alignment horizontal="center"/>
    </xf>
    <xf numFmtId="164" fontId="3" fillId="0" borderId="1" xfId="3" applyNumberFormat="1" applyFont="1" applyFill="1" applyBorder="1" applyAlignment="1">
      <alignment horizontal="center"/>
    </xf>
    <xf numFmtId="164" fontId="3" fillId="2" borderId="1" xfId="3" quotePrefix="1" applyNumberFormat="1" applyFont="1" applyFill="1" applyBorder="1" applyAlignment="1">
      <alignment horizontal="centerContinuous"/>
    </xf>
    <xf numFmtId="2" fontId="5" fillId="3" borderId="1" xfId="3" applyNumberFormat="1" applyFont="1" applyFill="1" applyBorder="1"/>
    <xf numFmtId="0" fontId="3" fillId="2" borderId="1" xfId="3" applyFont="1" applyFill="1" applyBorder="1" applyAlignment="1">
      <alignment horizontal="centerContinuous"/>
    </xf>
    <xf numFmtId="164" fontId="3" fillId="2" borderId="1" xfId="3" applyNumberFormat="1" applyFont="1" applyFill="1" applyBorder="1" applyAlignment="1">
      <alignment horizontal="center"/>
    </xf>
    <xf numFmtId="0" fontId="2" fillId="0" borderId="0" xfId="1"/>
    <xf numFmtId="0" fontId="3" fillId="2" borderId="1" xfId="1" applyFont="1" applyFill="1" applyBorder="1"/>
    <xf numFmtId="0" fontId="4" fillId="2" borderId="2" xfId="1" applyFont="1" applyFill="1" applyBorder="1"/>
    <xf numFmtId="0" fontId="4" fillId="2" borderId="1" xfId="1" applyFont="1" applyFill="1" applyBorder="1"/>
    <xf numFmtId="0" fontId="7" fillId="0" borderId="1" xfId="2" applyFont="1" applyFill="1" applyBorder="1" applyAlignment="1">
      <alignment horizontal="right" wrapText="1"/>
    </xf>
    <xf numFmtId="165" fontId="3" fillId="0" borderId="1" xfId="3" applyNumberFormat="1" applyFont="1" applyFill="1" applyBorder="1"/>
    <xf numFmtId="0" fontId="3" fillId="2" borderId="2" xfId="3" quotePrefix="1" applyFont="1" applyFill="1" applyBorder="1" applyAlignment="1">
      <alignment horizontal="left"/>
    </xf>
    <xf numFmtId="0" fontId="4" fillId="5" borderId="2" xfId="3" quotePrefix="1" applyFont="1" applyFill="1" applyBorder="1" applyAlignment="1">
      <alignment horizontal="left"/>
    </xf>
    <xf numFmtId="0" fontId="14" fillId="2" borderId="5" xfId="3" applyFont="1" applyFill="1" applyBorder="1" applyAlignment="1">
      <alignment horizontal="centerContinuous"/>
    </xf>
    <xf numFmtId="0" fontId="1" fillId="0" borderId="0" xfId="0" quotePrefix="1" applyFont="1" applyAlignment="1">
      <alignment horizontal="left"/>
    </xf>
    <xf numFmtId="0" fontId="4" fillId="0" borderId="0" xfId="1" applyFont="1"/>
    <xf numFmtId="0" fontId="4" fillId="5" borderId="1" xfId="3" quotePrefix="1" applyFont="1" applyFill="1" applyBorder="1" applyAlignment="1">
      <alignment horizontal="left"/>
    </xf>
    <xf numFmtId="0" fontId="16" fillId="0" borderId="0" xfId="0" quotePrefix="1" applyFont="1" applyAlignment="1">
      <alignment horizontal="left"/>
    </xf>
    <xf numFmtId="0" fontId="15" fillId="7" borderId="1" xfId="0" applyFont="1" applyFill="1" applyBorder="1" applyAlignment="1">
      <alignment horizontal="center" vertical="center" wrapText="1"/>
    </xf>
    <xf numFmtId="0" fontId="15" fillId="7" borderId="1" xfId="0" quotePrefix="1" applyFont="1" applyFill="1" applyBorder="1" applyAlignment="1">
      <alignment horizontal="center" vertical="center" wrapText="1"/>
    </xf>
    <xf numFmtId="164" fontId="15" fillId="6" borderId="1" xfId="0" applyNumberFormat="1" applyFont="1" applyFill="1" applyBorder="1"/>
    <xf numFmtId="2" fontId="15" fillId="6" borderId="1" xfId="0" applyNumberFormat="1" applyFont="1" applyFill="1" applyBorder="1"/>
    <xf numFmtId="0" fontId="3" fillId="0" borderId="0" xfId="1" applyFont="1" applyAlignment="1">
      <alignment horizontal="right"/>
    </xf>
    <xf numFmtId="0" fontId="19" fillId="0" borderId="0" xfId="0" quotePrefix="1" applyFont="1" applyAlignment="1">
      <alignment horizontal="left"/>
    </xf>
    <xf numFmtId="2" fontId="7" fillId="0" borderId="1" xfId="2" applyNumberFormat="1" applyFont="1" applyFill="1" applyBorder="1" applyAlignment="1">
      <alignment horizontal="right" wrapText="1"/>
    </xf>
    <xf numFmtId="0" fontId="4" fillId="2" borderId="2" xfId="1" quotePrefix="1" applyFont="1" applyFill="1" applyBorder="1" applyAlignment="1">
      <alignment horizontal="left"/>
    </xf>
    <xf numFmtId="0" fontId="4" fillId="0" borderId="0" xfId="1" quotePrefix="1" applyFont="1" applyAlignment="1">
      <alignment horizontal="left"/>
    </xf>
    <xf numFmtId="0" fontId="4" fillId="2" borderId="11" xfId="3" applyFont="1" applyFill="1" applyBorder="1" applyAlignment="1">
      <alignment horizontal="center" vertical="center"/>
    </xf>
    <xf numFmtId="0" fontId="4" fillId="2" borderId="12" xfId="3" applyFont="1" applyFill="1" applyBorder="1" applyAlignment="1">
      <alignment horizontal="center" vertical="center"/>
    </xf>
    <xf numFmtId="0" fontId="12" fillId="2" borderId="8" xfId="3" quotePrefix="1" applyFont="1" applyFill="1" applyBorder="1" applyAlignment="1">
      <alignment horizontal="center"/>
    </xf>
    <xf numFmtId="0" fontId="12" fillId="2" borderId="9" xfId="3" quotePrefix="1" applyFont="1" applyFill="1" applyBorder="1" applyAlignment="1">
      <alignment horizontal="center"/>
    </xf>
    <xf numFmtId="0" fontId="12" fillId="2" borderId="10" xfId="3" quotePrefix="1" applyFont="1" applyFill="1" applyBorder="1" applyAlignment="1">
      <alignment horizontal="center"/>
    </xf>
  </cellXfs>
  <cellStyles count="4">
    <cellStyle name="Normal" xfId="0" builtinId="0"/>
    <cellStyle name="Normal 2" xfId="1" xr:uid="{00000000-0005-0000-0000-000001000000}"/>
    <cellStyle name="Normal 3" xfId="3" xr:uid="{00000000-0005-0000-0000-000002000000}"/>
    <cellStyle name="Normal_Plant Fuel Factors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L34"/>
  <sheetViews>
    <sheetView workbookViewId="0">
      <selection activeCell="N39" sqref="N39"/>
    </sheetView>
  </sheetViews>
  <sheetFormatPr defaultRowHeight="14.4" x14ac:dyDescent="0.3"/>
  <cols>
    <col min="1" max="1" width="12.44140625" customWidth="1"/>
    <col min="2" max="18" width="9.33203125" customWidth="1"/>
    <col min="20" max="20" width="13.88671875" customWidth="1"/>
  </cols>
  <sheetData>
    <row r="1" spans="1:38" ht="17.399999999999999" x14ac:dyDescent="0.3">
      <c r="A1" s="82" t="s">
        <v>23</v>
      </c>
      <c r="B1" s="11"/>
      <c r="C1" s="9"/>
      <c r="D1" s="65"/>
      <c r="E1" s="79" t="s">
        <v>60</v>
      </c>
      <c r="F1" s="72" t="s">
        <v>50</v>
      </c>
      <c r="G1" s="3"/>
      <c r="H1" s="3"/>
      <c r="I1" s="83" t="s">
        <v>70</v>
      </c>
      <c r="J1" s="72"/>
      <c r="K1" s="72" t="s">
        <v>71</v>
      </c>
      <c r="L1" s="3"/>
      <c r="M1" s="3"/>
      <c r="N1" s="3"/>
      <c r="O1" s="3"/>
      <c r="P1" s="3"/>
      <c r="Q1" s="3"/>
    </row>
    <row r="2" spans="1:38" x14ac:dyDescent="0.3">
      <c r="A2" s="3"/>
      <c r="B2" s="1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38" x14ac:dyDescent="0.3">
      <c r="A3" s="3"/>
      <c r="B3" s="3"/>
      <c r="C3" s="3"/>
      <c r="D3" s="3"/>
      <c r="E3" s="6" t="s">
        <v>0</v>
      </c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14" t="s">
        <v>15</v>
      </c>
    </row>
    <row r="4" spans="1:38" ht="16.8" x14ac:dyDescent="0.35">
      <c r="A4" s="13" t="s">
        <v>1</v>
      </c>
      <c r="B4" s="25" t="s">
        <v>22</v>
      </c>
      <c r="C4" s="28" t="s">
        <v>18</v>
      </c>
      <c r="D4" s="25" t="s">
        <v>21</v>
      </c>
      <c r="E4" s="25" t="s">
        <v>19</v>
      </c>
      <c r="F4" s="25" t="s">
        <v>20</v>
      </c>
      <c r="G4" s="28" t="s">
        <v>2</v>
      </c>
      <c r="H4" s="28" t="s">
        <v>3</v>
      </c>
      <c r="I4" s="28" t="s">
        <v>4</v>
      </c>
      <c r="J4" s="28" t="s">
        <v>5</v>
      </c>
      <c r="K4" s="28" t="s">
        <v>6</v>
      </c>
      <c r="L4" s="25" t="s">
        <v>8</v>
      </c>
      <c r="M4" s="25" t="s">
        <v>7</v>
      </c>
      <c r="N4" s="28" t="s">
        <v>9</v>
      </c>
      <c r="O4" s="28" t="s">
        <v>10</v>
      </c>
      <c r="P4" s="28" t="s">
        <v>11</v>
      </c>
      <c r="Q4" s="28" t="s">
        <v>12</v>
      </c>
      <c r="R4" s="28" t="s">
        <v>13</v>
      </c>
      <c r="S4" s="25" t="s">
        <v>16</v>
      </c>
      <c r="T4" t="s">
        <v>17</v>
      </c>
      <c r="U4" s="29" t="s">
        <v>22</v>
      </c>
      <c r="V4" s="30" t="s">
        <v>18</v>
      </c>
      <c r="W4" s="29" t="s">
        <v>21</v>
      </c>
      <c r="X4" s="29" t="s">
        <v>20</v>
      </c>
      <c r="Y4" s="29" t="s">
        <v>19</v>
      </c>
      <c r="Z4" s="30" t="s">
        <v>2</v>
      </c>
      <c r="AA4" s="30" t="s">
        <v>3</v>
      </c>
      <c r="AB4" s="30" t="s">
        <v>4</v>
      </c>
      <c r="AC4" s="30" t="s">
        <v>5</v>
      </c>
      <c r="AD4" s="30" t="s">
        <v>6</v>
      </c>
      <c r="AE4" s="30" t="s">
        <v>7</v>
      </c>
      <c r="AF4" s="30" t="s">
        <v>8</v>
      </c>
      <c r="AG4" s="30" t="s">
        <v>9</v>
      </c>
      <c r="AH4" s="30" t="s">
        <v>10</v>
      </c>
      <c r="AI4" s="30" t="s">
        <v>11</v>
      </c>
      <c r="AJ4" s="30" t="s">
        <v>12</v>
      </c>
      <c r="AK4" s="30" t="s">
        <v>13</v>
      </c>
      <c r="AL4" s="29" t="s">
        <v>16</v>
      </c>
    </row>
    <row r="5" spans="1:38" x14ac:dyDescent="0.3">
      <c r="A5" s="4">
        <v>1</v>
      </c>
      <c r="B5" s="5">
        <v>4.0000000000000002E-4</v>
      </c>
      <c r="C5" s="5">
        <v>1E-4</v>
      </c>
      <c r="D5" s="5">
        <v>4.7000000000000002E-3</v>
      </c>
      <c r="E5" s="5">
        <v>2.5499999999999998E-2</v>
      </c>
      <c r="F5" s="5">
        <v>0</v>
      </c>
      <c r="G5" s="5">
        <v>0.83050000000000002</v>
      </c>
      <c r="H5" s="5">
        <v>8.0799999999999997E-2</v>
      </c>
      <c r="I5" s="5">
        <v>3.2599999999999997E-2</v>
      </c>
      <c r="J5" s="5">
        <v>5.1999999999999998E-3</v>
      </c>
      <c r="K5" s="5">
        <v>1.01E-2</v>
      </c>
      <c r="L5" s="5">
        <v>2.8999999999999998E-3</v>
      </c>
      <c r="M5" s="5">
        <v>3.0000000000000001E-3</v>
      </c>
      <c r="N5" s="5">
        <v>2.2000000000000001E-3</v>
      </c>
      <c r="O5" s="5">
        <v>1.6000000000000001E-3</v>
      </c>
      <c r="P5" s="5">
        <v>2.9999999999999997E-4</v>
      </c>
      <c r="Q5" s="5">
        <v>1E-4</v>
      </c>
      <c r="R5" s="5">
        <v>0</v>
      </c>
      <c r="S5" s="1">
        <v>1</v>
      </c>
      <c r="T5" s="27">
        <f t="shared" ref="T5:T30" si="0">SUM(B5:R5)</f>
        <v>0.99999999999999989</v>
      </c>
      <c r="U5" s="27">
        <f t="shared" ref="U5:U29" si="1">B5*$S5</f>
        <v>4.0000000000000002E-4</v>
      </c>
      <c r="V5" s="27">
        <f t="shared" ref="V5:V29" si="2">C5*$S5</f>
        <v>1E-4</v>
      </c>
      <c r="W5" s="27">
        <f t="shared" ref="W5:W29" si="3">D5*$S5</f>
        <v>4.7000000000000002E-3</v>
      </c>
      <c r="X5" s="27">
        <f t="shared" ref="X5:X29" si="4">E5*$S5</f>
        <v>2.5499999999999998E-2</v>
      </c>
      <c r="Y5" s="27">
        <f t="shared" ref="Y5:Y29" si="5">F5*$S5</f>
        <v>0</v>
      </c>
      <c r="Z5" s="27">
        <f t="shared" ref="Z5:Z29" si="6">G5*$S5</f>
        <v>0.83050000000000002</v>
      </c>
      <c r="AA5" s="27">
        <f t="shared" ref="AA5:AA29" si="7">H5*$S5</f>
        <v>8.0799999999999997E-2</v>
      </c>
      <c r="AB5" s="27">
        <f t="shared" ref="AB5:AB29" si="8">I5*$S5</f>
        <v>3.2599999999999997E-2</v>
      </c>
      <c r="AC5" s="27">
        <f t="shared" ref="AC5:AC29" si="9">J5*$S5</f>
        <v>5.1999999999999998E-3</v>
      </c>
      <c r="AD5" s="27">
        <f t="shared" ref="AD5:AD29" si="10">K5*$S5</f>
        <v>1.01E-2</v>
      </c>
      <c r="AE5" s="27">
        <f t="shared" ref="AE5:AE29" si="11">L5*$S5</f>
        <v>2.8999999999999998E-3</v>
      </c>
      <c r="AF5" s="27">
        <f t="shared" ref="AF5:AF29" si="12">M5*$S5</f>
        <v>3.0000000000000001E-3</v>
      </c>
      <c r="AG5" s="27">
        <f t="shared" ref="AG5:AG29" si="13">N5*$S5</f>
        <v>2.2000000000000001E-3</v>
      </c>
      <c r="AH5" s="27">
        <f t="shared" ref="AH5:AH29" si="14">O5*$S5</f>
        <v>1.6000000000000001E-3</v>
      </c>
      <c r="AI5" s="27">
        <f t="shared" ref="AI5:AI29" si="15">P5*$S5</f>
        <v>2.9999999999999997E-4</v>
      </c>
      <c r="AJ5" s="27">
        <f t="shared" ref="AJ5:AJ29" si="16">Q5*$S5</f>
        <v>1E-4</v>
      </c>
      <c r="AK5" s="27">
        <f t="shared" ref="AK5:AK29" si="17">R5*$S5</f>
        <v>0</v>
      </c>
      <c r="AL5">
        <f t="shared" ref="AL5:AL29" si="18">IF(T5&gt;0,S5,0)</f>
        <v>1</v>
      </c>
    </row>
    <row r="6" spans="1:38" x14ac:dyDescent="0.3">
      <c r="A6" s="4">
        <v>2</v>
      </c>
      <c r="B6" s="5">
        <v>1.2999999999999999E-3</v>
      </c>
      <c r="C6" s="5">
        <v>1E-4</v>
      </c>
      <c r="D6" s="5">
        <v>3.7000000000000002E-3</v>
      </c>
      <c r="E6" s="5">
        <v>2.3199999999999998E-2</v>
      </c>
      <c r="F6" s="5">
        <v>2.5000000000000001E-2</v>
      </c>
      <c r="G6" s="5">
        <v>0.80130000000000001</v>
      </c>
      <c r="H6" s="5">
        <v>7.9699999999999993E-2</v>
      </c>
      <c r="I6" s="5">
        <v>3.44E-2</v>
      </c>
      <c r="J6" s="5">
        <v>5.8999999999999999E-3</v>
      </c>
      <c r="K6" s="5">
        <v>1.0999999999999999E-2</v>
      </c>
      <c r="L6" s="5">
        <v>3.5999999999999999E-3</v>
      </c>
      <c r="M6" s="5">
        <v>3.5999999999999999E-3</v>
      </c>
      <c r="N6" s="5">
        <v>3.5000000000000001E-3</v>
      </c>
      <c r="O6" s="5">
        <v>3.7000000000000002E-3</v>
      </c>
      <c r="P6" s="5">
        <v>0</v>
      </c>
      <c r="Q6" s="5">
        <v>0</v>
      </c>
      <c r="R6" s="5">
        <v>0</v>
      </c>
      <c r="S6" s="1">
        <v>1</v>
      </c>
      <c r="T6" s="27">
        <f t="shared" si="0"/>
        <v>1</v>
      </c>
      <c r="U6" s="27">
        <f t="shared" si="1"/>
        <v>1.2999999999999999E-3</v>
      </c>
      <c r="V6" s="27">
        <f t="shared" si="2"/>
        <v>1E-4</v>
      </c>
      <c r="W6" s="27">
        <f t="shared" si="3"/>
        <v>3.7000000000000002E-3</v>
      </c>
      <c r="X6" s="27">
        <f t="shared" si="4"/>
        <v>2.3199999999999998E-2</v>
      </c>
      <c r="Y6" s="27">
        <f t="shared" si="5"/>
        <v>2.5000000000000001E-2</v>
      </c>
      <c r="Z6" s="27">
        <f t="shared" si="6"/>
        <v>0.80130000000000001</v>
      </c>
      <c r="AA6" s="27">
        <f t="shared" si="7"/>
        <v>7.9699999999999993E-2</v>
      </c>
      <c r="AB6" s="27">
        <f t="shared" si="8"/>
        <v>3.44E-2</v>
      </c>
      <c r="AC6" s="27">
        <f t="shared" si="9"/>
        <v>5.8999999999999999E-3</v>
      </c>
      <c r="AD6" s="27">
        <f t="shared" si="10"/>
        <v>1.0999999999999999E-2</v>
      </c>
      <c r="AE6" s="27">
        <f t="shared" si="11"/>
        <v>3.5999999999999999E-3</v>
      </c>
      <c r="AF6" s="27">
        <f t="shared" si="12"/>
        <v>3.5999999999999999E-3</v>
      </c>
      <c r="AG6" s="27">
        <f t="shared" si="13"/>
        <v>3.5000000000000001E-3</v>
      </c>
      <c r="AH6" s="27">
        <f t="shared" si="14"/>
        <v>3.7000000000000002E-3</v>
      </c>
      <c r="AI6" s="27">
        <f t="shared" si="15"/>
        <v>0</v>
      </c>
      <c r="AJ6" s="27">
        <f t="shared" si="16"/>
        <v>0</v>
      </c>
      <c r="AK6" s="27">
        <f t="shared" si="17"/>
        <v>0</v>
      </c>
      <c r="AL6">
        <f t="shared" si="18"/>
        <v>1</v>
      </c>
    </row>
    <row r="7" spans="1:38" x14ac:dyDescent="0.3">
      <c r="A7" s="4">
        <v>3</v>
      </c>
      <c r="B7" s="5">
        <v>0</v>
      </c>
      <c r="C7" s="5">
        <v>1E-4</v>
      </c>
      <c r="D7" s="5">
        <v>2.3999999999999998E-3</v>
      </c>
      <c r="E7" s="5">
        <v>1.4200000000000001E-2</v>
      </c>
      <c r="F7" s="5">
        <v>0</v>
      </c>
      <c r="G7" s="5">
        <v>0.82569999999999999</v>
      </c>
      <c r="H7" s="5">
        <v>8.8700000000000001E-2</v>
      </c>
      <c r="I7" s="5">
        <v>3.7900000000000003E-2</v>
      </c>
      <c r="J7" s="5">
        <v>5.7999999999999996E-3</v>
      </c>
      <c r="K7" s="5">
        <v>1.1900000000000001E-2</v>
      </c>
      <c r="L7" s="5">
        <v>3.5000000000000001E-3</v>
      </c>
      <c r="M7" s="5">
        <v>3.8E-3</v>
      </c>
      <c r="N7" s="5">
        <v>3.0999999999999999E-3</v>
      </c>
      <c r="O7" s="5">
        <v>2.8999999999999998E-3</v>
      </c>
      <c r="P7" s="5">
        <v>0</v>
      </c>
      <c r="Q7" s="5">
        <v>0</v>
      </c>
      <c r="R7" s="5">
        <v>0</v>
      </c>
      <c r="S7" s="1">
        <v>1</v>
      </c>
      <c r="T7" s="27">
        <f t="shared" si="0"/>
        <v>1</v>
      </c>
      <c r="U7" s="27">
        <f t="shared" si="1"/>
        <v>0</v>
      </c>
      <c r="V7" s="27">
        <f t="shared" si="2"/>
        <v>1E-4</v>
      </c>
      <c r="W7" s="27">
        <f t="shared" si="3"/>
        <v>2.3999999999999998E-3</v>
      </c>
      <c r="X7" s="27">
        <f t="shared" si="4"/>
        <v>1.4200000000000001E-2</v>
      </c>
      <c r="Y7" s="27">
        <f t="shared" si="5"/>
        <v>0</v>
      </c>
      <c r="Z7" s="27">
        <f t="shared" si="6"/>
        <v>0.82569999999999999</v>
      </c>
      <c r="AA7" s="27">
        <f t="shared" si="7"/>
        <v>8.8700000000000001E-2</v>
      </c>
      <c r="AB7" s="27">
        <f t="shared" si="8"/>
        <v>3.7900000000000003E-2</v>
      </c>
      <c r="AC7" s="27">
        <f t="shared" si="9"/>
        <v>5.7999999999999996E-3</v>
      </c>
      <c r="AD7" s="27">
        <f t="shared" si="10"/>
        <v>1.1900000000000001E-2</v>
      </c>
      <c r="AE7" s="27">
        <f t="shared" si="11"/>
        <v>3.5000000000000001E-3</v>
      </c>
      <c r="AF7" s="27">
        <f t="shared" si="12"/>
        <v>3.8E-3</v>
      </c>
      <c r="AG7" s="27">
        <f t="shared" si="13"/>
        <v>3.0999999999999999E-3</v>
      </c>
      <c r="AH7" s="27">
        <f t="shared" si="14"/>
        <v>2.8999999999999998E-3</v>
      </c>
      <c r="AI7" s="27">
        <f t="shared" si="15"/>
        <v>0</v>
      </c>
      <c r="AJ7" s="27">
        <f t="shared" si="16"/>
        <v>0</v>
      </c>
      <c r="AK7" s="27">
        <f t="shared" si="17"/>
        <v>0</v>
      </c>
      <c r="AL7">
        <f t="shared" si="18"/>
        <v>1</v>
      </c>
    </row>
    <row r="8" spans="1:38" x14ac:dyDescent="0.3">
      <c r="A8" s="4">
        <v>4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1">
        <v>1</v>
      </c>
      <c r="T8" s="27">
        <f t="shared" si="0"/>
        <v>0</v>
      </c>
      <c r="U8" s="27">
        <f t="shared" si="1"/>
        <v>0</v>
      </c>
      <c r="V8" s="27">
        <f t="shared" si="2"/>
        <v>0</v>
      </c>
      <c r="W8" s="27">
        <f t="shared" si="3"/>
        <v>0</v>
      </c>
      <c r="X8" s="27">
        <f t="shared" si="4"/>
        <v>0</v>
      </c>
      <c r="Y8" s="27">
        <f t="shared" si="5"/>
        <v>0</v>
      </c>
      <c r="Z8" s="27">
        <f t="shared" si="6"/>
        <v>0</v>
      </c>
      <c r="AA8" s="27">
        <f t="shared" si="7"/>
        <v>0</v>
      </c>
      <c r="AB8" s="27">
        <f t="shared" si="8"/>
        <v>0</v>
      </c>
      <c r="AC8" s="27">
        <f t="shared" si="9"/>
        <v>0</v>
      </c>
      <c r="AD8" s="27">
        <f t="shared" si="10"/>
        <v>0</v>
      </c>
      <c r="AE8" s="27">
        <f t="shared" si="11"/>
        <v>0</v>
      </c>
      <c r="AF8" s="27">
        <f t="shared" si="12"/>
        <v>0</v>
      </c>
      <c r="AG8" s="27">
        <f t="shared" si="13"/>
        <v>0</v>
      </c>
      <c r="AH8" s="27">
        <f t="shared" si="14"/>
        <v>0</v>
      </c>
      <c r="AI8" s="27">
        <f t="shared" si="15"/>
        <v>0</v>
      </c>
      <c r="AJ8" s="27">
        <f t="shared" si="16"/>
        <v>0</v>
      </c>
      <c r="AK8" s="27">
        <f t="shared" si="17"/>
        <v>0</v>
      </c>
      <c r="AL8">
        <f t="shared" si="18"/>
        <v>0</v>
      </c>
    </row>
    <row r="9" spans="1:38" x14ac:dyDescent="0.3">
      <c r="A9" s="4">
        <v>5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1">
        <v>1</v>
      </c>
      <c r="T9" s="27">
        <f t="shared" si="0"/>
        <v>0</v>
      </c>
      <c r="U9" s="27">
        <f t="shared" si="1"/>
        <v>0</v>
      </c>
      <c r="V9" s="27">
        <f t="shared" si="2"/>
        <v>0</v>
      </c>
      <c r="W9" s="27">
        <f t="shared" si="3"/>
        <v>0</v>
      </c>
      <c r="X9" s="27">
        <f t="shared" si="4"/>
        <v>0</v>
      </c>
      <c r="Y9" s="27">
        <f t="shared" si="5"/>
        <v>0</v>
      </c>
      <c r="Z9" s="27">
        <f t="shared" si="6"/>
        <v>0</v>
      </c>
      <c r="AA9" s="27">
        <f t="shared" si="7"/>
        <v>0</v>
      </c>
      <c r="AB9" s="27">
        <f t="shared" si="8"/>
        <v>0</v>
      </c>
      <c r="AC9" s="27">
        <f t="shared" si="9"/>
        <v>0</v>
      </c>
      <c r="AD9" s="27">
        <f t="shared" si="10"/>
        <v>0</v>
      </c>
      <c r="AE9" s="27">
        <f t="shared" si="11"/>
        <v>0</v>
      </c>
      <c r="AF9" s="27">
        <f t="shared" si="12"/>
        <v>0</v>
      </c>
      <c r="AG9" s="27">
        <f t="shared" si="13"/>
        <v>0</v>
      </c>
      <c r="AH9" s="27">
        <f t="shared" si="14"/>
        <v>0</v>
      </c>
      <c r="AI9" s="27">
        <f t="shared" si="15"/>
        <v>0</v>
      </c>
      <c r="AJ9" s="27">
        <f t="shared" si="16"/>
        <v>0</v>
      </c>
      <c r="AK9" s="27">
        <f t="shared" si="17"/>
        <v>0</v>
      </c>
      <c r="AL9">
        <f t="shared" si="18"/>
        <v>0</v>
      </c>
    </row>
    <row r="10" spans="1:38" x14ac:dyDescent="0.3">
      <c r="A10" s="4">
        <v>6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1">
        <v>1</v>
      </c>
      <c r="T10" s="27">
        <f t="shared" si="0"/>
        <v>0</v>
      </c>
      <c r="U10" s="27">
        <f t="shared" si="1"/>
        <v>0</v>
      </c>
      <c r="V10" s="27">
        <f t="shared" si="2"/>
        <v>0</v>
      </c>
      <c r="W10" s="27">
        <f t="shared" si="3"/>
        <v>0</v>
      </c>
      <c r="X10" s="27">
        <f t="shared" si="4"/>
        <v>0</v>
      </c>
      <c r="Y10" s="27">
        <f t="shared" si="5"/>
        <v>0</v>
      </c>
      <c r="Z10" s="27">
        <f t="shared" si="6"/>
        <v>0</v>
      </c>
      <c r="AA10" s="27">
        <f t="shared" si="7"/>
        <v>0</v>
      </c>
      <c r="AB10" s="27">
        <f t="shared" si="8"/>
        <v>0</v>
      </c>
      <c r="AC10" s="27">
        <f t="shared" si="9"/>
        <v>0</v>
      </c>
      <c r="AD10" s="27">
        <f t="shared" si="10"/>
        <v>0</v>
      </c>
      <c r="AE10" s="27">
        <f t="shared" si="11"/>
        <v>0</v>
      </c>
      <c r="AF10" s="27">
        <f t="shared" si="12"/>
        <v>0</v>
      </c>
      <c r="AG10" s="27">
        <f t="shared" si="13"/>
        <v>0</v>
      </c>
      <c r="AH10" s="27">
        <f t="shared" si="14"/>
        <v>0</v>
      </c>
      <c r="AI10" s="27">
        <f t="shared" si="15"/>
        <v>0</v>
      </c>
      <c r="AJ10" s="27">
        <f t="shared" si="16"/>
        <v>0</v>
      </c>
      <c r="AK10" s="27">
        <f t="shared" si="17"/>
        <v>0</v>
      </c>
      <c r="AL10">
        <f t="shared" si="18"/>
        <v>0</v>
      </c>
    </row>
    <row r="11" spans="1:38" x14ac:dyDescent="0.3">
      <c r="A11" s="4">
        <v>7</v>
      </c>
      <c r="B11" s="5"/>
      <c r="C11" s="5"/>
      <c r="D11" s="5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21">
        <v>1</v>
      </c>
      <c r="T11" s="27">
        <f t="shared" si="0"/>
        <v>0</v>
      </c>
      <c r="U11" s="27">
        <f t="shared" si="1"/>
        <v>0</v>
      </c>
      <c r="V11" s="27">
        <f t="shared" si="2"/>
        <v>0</v>
      </c>
      <c r="W11" s="27">
        <f t="shared" si="3"/>
        <v>0</v>
      </c>
      <c r="X11" s="27">
        <f t="shared" si="4"/>
        <v>0</v>
      </c>
      <c r="Y11" s="27">
        <f t="shared" si="5"/>
        <v>0</v>
      </c>
      <c r="Z11" s="27">
        <f t="shared" si="6"/>
        <v>0</v>
      </c>
      <c r="AA11" s="27">
        <f t="shared" si="7"/>
        <v>0</v>
      </c>
      <c r="AB11" s="27">
        <f t="shared" si="8"/>
        <v>0</v>
      </c>
      <c r="AC11" s="27">
        <f t="shared" si="9"/>
        <v>0</v>
      </c>
      <c r="AD11" s="27">
        <f t="shared" si="10"/>
        <v>0</v>
      </c>
      <c r="AE11" s="27">
        <f t="shared" si="11"/>
        <v>0</v>
      </c>
      <c r="AF11" s="27">
        <f t="shared" si="12"/>
        <v>0</v>
      </c>
      <c r="AG11" s="27">
        <f t="shared" si="13"/>
        <v>0</v>
      </c>
      <c r="AH11" s="27">
        <f t="shared" si="14"/>
        <v>0</v>
      </c>
      <c r="AI11" s="27">
        <f t="shared" si="15"/>
        <v>0</v>
      </c>
      <c r="AJ11" s="27">
        <f t="shared" si="16"/>
        <v>0</v>
      </c>
      <c r="AK11" s="27">
        <f t="shared" si="17"/>
        <v>0</v>
      </c>
      <c r="AL11">
        <f t="shared" si="18"/>
        <v>0</v>
      </c>
    </row>
    <row r="12" spans="1:38" x14ac:dyDescent="0.3">
      <c r="A12" s="4">
        <v>8</v>
      </c>
      <c r="B12" s="5"/>
      <c r="C12" s="5"/>
      <c r="D12" s="5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21">
        <v>1</v>
      </c>
      <c r="T12" s="27">
        <f t="shared" si="0"/>
        <v>0</v>
      </c>
      <c r="U12" s="27">
        <f t="shared" si="1"/>
        <v>0</v>
      </c>
      <c r="V12" s="27">
        <f t="shared" si="2"/>
        <v>0</v>
      </c>
      <c r="W12" s="27">
        <f t="shared" si="3"/>
        <v>0</v>
      </c>
      <c r="X12" s="27">
        <f t="shared" si="4"/>
        <v>0</v>
      </c>
      <c r="Y12" s="27">
        <f t="shared" si="5"/>
        <v>0</v>
      </c>
      <c r="Z12" s="27">
        <f t="shared" si="6"/>
        <v>0</v>
      </c>
      <c r="AA12" s="27">
        <f t="shared" si="7"/>
        <v>0</v>
      </c>
      <c r="AB12" s="27">
        <f t="shared" si="8"/>
        <v>0</v>
      </c>
      <c r="AC12" s="27">
        <f t="shared" si="9"/>
        <v>0</v>
      </c>
      <c r="AD12" s="27">
        <f t="shared" si="10"/>
        <v>0</v>
      </c>
      <c r="AE12" s="27">
        <f t="shared" si="11"/>
        <v>0</v>
      </c>
      <c r="AF12" s="27">
        <f t="shared" si="12"/>
        <v>0</v>
      </c>
      <c r="AG12" s="27">
        <f t="shared" si="13"/>
        <v>0</v>
      </c>
      <c r="AH12" s="27">
        <f t="shared" si="14"/>
        <v>0</v>
      </c>
      <c r="AI12" s="27">
        <f t="shared" si="15"/>
        <v>0</v>
      </c>
      <c r="AJ12" s="27">
        <f t="shared" si="16"/>
        <v>0</v>
      </c>
      <c r="AK12" s="27">
        <f t="shared" si="17"/>
        <v>0</v>
      </c>
      <c r="AL12">
        <f t="shared" si="18"/>
        <v>0</v>
      </c>
    </row>
    <row r="13" spans="1:38" x14ac:dyDescent="0.3">
      <c r="A13" s="4">
        <v>9</v>
      </c>
      <c r="B13" s="5"/>
      <c r="C13" s="5"/>
      <c r="D13" s="5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21">
        <v>1</v>
      </c>
      <c r="T13" s="27">
        <f t="shared" si="0"/>
        <v>0</v>
      </c>
      <c r="U13" s="27">
        <f t="shared" si="1"/>
        <v>0</v>
      </c>
      <c r="V13" s="27">
        <f t="shared" si="2"/>
        <v>0</v>
      </c>
      <c r="W13" s="27">
        <f t="shared" si="3"/>
        <v>0</v>
      </c>
      <c r="X13" s="27">
        <f t="shared" si="4"/>
        <v>0</v>
      </c>
      <c r="Y13" s="27">
        <f t="shared" si="5"/>
        <v>0</v>
      </c>
      <c r="Z13" s="27">
        <f t="shared" si="6"/>
        <v>0</v>
      </c>
      <c r="AA13" s="27">
        <f t="shared" si="7"/>
        <v>0</v>
      </c>
      <c r="AB13" s="27">
        <f t="shared" si="8"/>
        <v>0</v>
      </c>
      <c r="AC13" s="27">
        <f t="shared" si="9"/>
        <v>0</v>
      </c>
      <c r="AD13" s="27">
        <f t="shared" si="10"/>
        <v>0</v>
      </c>
      <c r="AE13" s="27">
        <f t="shared" si="11"/>
        <v>0</v>
      </c>
      <c r="AF13" s="27">
        <f t="shared" si="12"/>
        <v>0</v>
      </c>
      <c r="AG13" s="27">
        <f t="shared" si="13"/>
        <v>0</v>
      </c>
      <c r="AH13" s="27">
        <f t="shared" si="14"/>
        <v>0</v>
      </c>
      <c r="AI13" s="27">
        <f t="shared" si="15"/>
        <v>0</v>
      </c>
      <c r="AJ13" s="27">
        <f t="shared" si="16"/>
        <v>0</v>
      </c>
      <c r="AK13" s="27">
        <f t="shared" si="17"/>
        <v>0</v>
      </c>
      <c r="AL13">
        <f t="shared" si="18"/>
        <v>0</v>
      </c>
    </row>
    <row r="14" spans="1:38" x14ac:dyDescent="0.3">
      <c r="A14" s="4">
        <v>10</v>
      </c>
      <c r="B14" s="5"/>
      <c r="C14" s="5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22">
        <v>1</v>
      </c>
      <c r="T14" s="27">
        <f t="shared" si="0"/>
        <v>0</v>
      </c>
      <c r="U14" s="27">
        <f t="shared" si="1"/>
        <v>0</v>
      </c>
      <c r="V14" s="27">
        <f t="shared" si="2"/>
        <v>0</v>
      </c>
      <c r="W14" s="27">
        <f t="shared" si="3"/>
        <v>0</v>
      </c>
      <c r="X14" s="27">
        <f t="shared" si="4"/>
        <v>0</v>
      </c>
      <c r="Y14" s="27">
        <f t="shared" si="5"/>
        <v>0</v>
      </c>
      <c r="Z14" s="27">
        <f t="shared" si="6"/>
        <v>0</v>
      </c>
      <c r="AA14" s="27">
        <f t="shared" si="7"/>
        <v>0</v>
      </c>
      <c r="AB14" s="27">
        <f t="shared" si="8"/>
        <v>0</v>
      </c>
      <c r="AC14" s="27">
        <f t="shared" si="9"/>
        <v>0</v>
      </c>
      <c r="AD14" s="27">
        <f t="shared" si="10"/>
        <v>0</v>
      </c>
      <c r="AE14" s="27">
        <f t="shared" si="11"/>
        <v>0</v>
      </c>
      <c r="AF14" s="27">
        <f t="shared" si="12"/>
        <v>0</v>
      </c>
      <c r="AG14" s="27">
        <f t="shared" si="13"/>
        <v>0</v>
      </c>
      <c r="AH14" s="27">
        <f t="shared" si="14"/>
        <v>0</v>
      </c>
      <c r="AI14" s="27">
        <f t="shared" si="15"/>
        <v>0</v>
      </c>
      <c r="AJ14" s="27">
        <f t="shared" si="16"/>
        <v>0</v>
      </c>
      <c r="AK14" s="27">
        <f t="shared" si="17"/>
        <v>0</v>
      </c>
      <c r="AL14">
        <f t="shared" si="18"/>
        <v>0</v>
      </c>
    </row>
    <row r="15" spans="1:38" x14ac:dyDescent="0.3">
      <c r="A15" s="4">
        <v>11</v>
      </c>
      <c r="B15" s="5"/>
      <c r="C15" s="5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23">
        <v>1</v>
      </c>
      <c r="T15" s="27">
        <f t="shared" si="0"/>
        <v>0</v>
      </c>
      <c r="U15" s="27">
        <f t="shared" si="1"/>
        <v>0</v>
      </c>
      <c r="V15" s="27">
        <f t="shared" si="2"/>
        <v>0</v>
      </c>
      <c r="W15" s="27">
        <f t="shared" si="3"/>
        <v>0</v>
      </c>
      <c r="X15" s="27">
        <f t="shared" si="4"/>
        <v>0</v>
      </c>
      <c r="Y15" s="27">
        <f t="shared" si="5"/>
        <v>0</v>
      </c>
      <c r="Z15" s="27">
        <f t="shared" si="6"/>
        <v>0</v>
      </c>
      <c r="AA15" s="27">
        <f t="shared" si="7"/>
        <v>0</v>
      </c>
      <c r="AB15" s="27">
        <f t="shared" si="8"/>
        <v>0</v>
      </c>
      <c r="AC15" s="27">
        <f t="shared" si="9"/>
        <v>0</v>
      </c>
      <c r="AD15" s="27">
        <f t="shared" si="10"/>
        <v>0</v>
      </c>
      <c r="AE15" s="27">
        <f t="shared" si="11"/>
        <v>0</v>
      </c>
      <c r="AF15" s="27">
        <f t="shared" si="12"/>
        <v>0</v>
      </c>
      <c r="AG15" s="27">
        <f t="shared" si="13"/>
        <v>0</v>
      </c>
      <c r="AH15" s="27">
        <f t="shared" si="14"/>
        <v>0</v>
      </c>
      <c r="AI15" s="27">
        <f t="shared" si="15"/>
        <v>0</v>
      </c>
      <c r="AJ15" s="27">
        <f t="shared" si="16"/>
        <v>0</v>
      </c>
      <c r="AK15" s="27">
        <f t="shared" si="17"/>
        <v>0</v>
      </c>
      <c r="AL15">
        <f t="shared" si="18"/>
        <v>0</v>
      </c>
    </row>
    <row r="16" spans="1:38" x14ac:dyDescent="0.3">
      <c r="A16" s="15">
        <v>12</v>
      </c>
      <c r="B16" s="5"/>
      <c r="C16" s="5"/>
      <c r="D16" s="20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24">
        <v>1</v>
      </c>
      <c r="T16" s="27">
        <f t="shared" si="0"/>
        <v>0</v>
      </c>
      <c r="U16" s="27">
        <f t="shared" si="1"/>
        <v>0</v>
      </c>
      <c r="V16" s="27">
        <f t="shared" si="2"/>
        <v>0</v>
      </c>
      <c r="W16" s="27">
        <f t="shared" si="3"/>
        <v>0</v>
      </c>
      <c r="X16" s="27">
        <f t="shared" si="4"/>
        <v>0</v>
      </c>
      <c r="Y16" s="27">
        <f t="shared" si="5"/>
        <v>0</v>
      </c>
      <c r="Z16" s="27">
        <f t="shared" si="6"/>
        <v>0</v>
      </c>
      <c r="AA16" s="27">
        <f t="shared" si="7"/>
        <v>0</v>
      </c>
      <c r="AB16" s="27">
        <f t="shared" si="8"/>
        <v>0</v>
      </c>
      <c r="AC16" s="27">
        <f t="shared" si="9"/>
        <v>0</v>
      </c>
      <c r="AD16" s="27">
        <f t="shared" si="10"/>
        <v>0</v>
      </c>
      <c r="AE16" s="27">
        <f t="shared" si="11"/>
        <v>0</v>
      </c>
      <c r="AF16" s="27">
        <f t="shared" si="12"/>
        <v>0</v>
      </c>
      <c r="AG16" s="27">
        <f t="shared" si="13"/>
        <v>0</v>
      </c>
      <c r="AH16" s="27">
        <f t="shared" si="14"/>
        <v>0</v>
      </c>
      <c r="AI16" s="27">
        <f t="shared" si="15"/>
        <v>0</v>
      </c>
      <c r="AJ16" s="27">
        <f t="shared" si="16"/>
        <v>0</v>
      </c>
      <c r="AK16" s="27">
        <f t="shared" si="17"/>
        <v>0</v>
      </c>
      <c r="AL16">
        <f t="shared" si="18"/>
        <v>0</v>
      </c>
    </row>
    <row r="17" spans="1:38" x14ac:dyDescent="0.3">
      <c r="A17" s="4">
        <v>13</v>
      </c>
      <c r="B17" s="5"/>
      <c r="C17" s="5"/>
      <c r="D17" s="10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1">
        <v>1</v>
      </c>
      <c r="T17" s="27">
        <f t="shared" si="0"/>
        <v>0</v>
      </c>
      <c r="U17" s="27">
        <f t="shared" si="1"/>
        <v>0</v>
      </c>
      <c r="V17" s="27">
        <f t="shared" si="2"/>
        <v>0</v>
      </c>
      <c r="W17" s="27">
        <f t="shared" si="3"/>
        <v>0</v>
      </c>
      <c r="X17" s="27">
        <f t="shared" si="4"/>
        <v>0</v>
      </c>
      <c r="Y17" s="27">
        <f t="shared" si="5"/>
        <v>0</v>
      </c>
      <c r="Z17" s="27">
        <f t="shared" si="6"/>
        <v>0</v>
      </c>
      <c r="AA17" s="27">
        <f t="shared" si="7"/>
        <v>0</v>
      </c>
      <c r="AB17" s="27">
        <f t="shared" si="8"/>
        <v>0</v>
      </c>
      <c r="AC17" s="27">
        <f t="shared" si="9"/>
        <v>0</v>
      </c>
      <c r="AD17" s="27">
        <f t="shared" si="10"/>
        <v>0</v>
      </c>
      <c r="AE17" s="27">
        <f t="shared" si="11"/>
        <v>0</v>
      </c>
      <c r="AF17" s="27">
        <f t="shared" si="12"/>
        <v>0</v>
      </c>
      <c r="AG17" s="27">
        <f t="shared" si="13"/>
        <v>0</v>
      </c>
      <c r="AH17" s="27">
        <f t="shared" si="14"/>
        <v>0</v>
      </c>
      <c r="AI17" s="27">
        <f t="shared" si="15"/>
        <v>0</v>
      </c>
      <c r="AJ17" s="27">
        <f t="shared" si="16"/>
        <v>0</v>
      </c>
      <c r="AK17" s="27">
        <f t="shared" si="17"/>
        <v>0</v>
      </c>
      <c r="AL17">
        <f t="shared" si="18"/>
        <v>0</v>
      </c>
    </row>
    <row r="18" spans="1:38" x14ac:dyDescent="0.3">
      <c r="A18" s="4">
        <v>14</v>
      </c>
      <c r="B18" s="5"/>
      <c r="C18" s="5"/>
      <c r="D18" s="10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1">
        <v>1</v>
      </c>
      <c r="T18" s="27">
        <f t="shared" si="0"/>
        <v>0</v>
      </c>
      <c r="U18" s="27">
        <f t="shared" si="1"/>
        <v>0</v>
      </c>
      <c r="V18" s="27">
        <f t="shared" si="2"/>
        <v>0</v>
      </c>
      <c r="W18" s="27">
        <f t="shared" si="3"/>
        <v>0</v>
      </c>
      <c r="X18" s="27">
        <f t="shared" si="4"/>
        <v>0</v>
      </c>
      <c r="Y18" s="27">
        <f t="shared" si="5"/>
        <v>0</v>
      </c>
      <c r="Z18" s="27">
        <f t="shared" si="6"/>
        <v>0</v>
      </c>
      <c r="AA18" s="27">
        <f t="shared" si="7"/>
        <v>0</v>
      </c>
      <c r="AB18" s="27">
        <f t="shared" si="8"/>
        <v>0</v>
      </c>
      <c r="AC18" s="27">
        <f t="shared" si="9"/>
        <v>0</v>
      </c>
      <c r="AD18" s="27">
        <f t="shared" si="10"/>
        <v>0</v>
      </c>
      <c r="AE18" s="27">
        <f t="shared" si="11"/>
        <v>0</v>
      </c>
      <c r="AF18" s="27">
        <f t="shared" si="12"/>
        <v>0</v>
      </c>
      <c r="AG18" s="27">
        <f t="shared" si="13"/>
        <v>0</v>
      </c>
      <c r="AH18" s="27">
        <f t="shared" si="14"/>
        <v>0</v>
      </c>
      <c r="AI18" s="27">
        <f t="shared" si="15"/>
        <v>0</v>
      </c>
      <c r="AJ18" s="27">
        <f t="shared" si="16"/>
        <v>0</v>
      </c>
      <c r="AK18" s="27">
        <f t="shared" si="17"/>
        <v>0</v>
      </c>
      <c r="AL18">
        <f t="shared" si="18"/>
        <v>0</v>
      </c>
    </row>
    <row r="19" spans="1:38" x14ac:dyDescent="0.3">
      <c r="A19" s="4">
        <v>15</v>
      </c>
      <c r="B19" s="5"/>
      <c r="C19" s="5"/>
      <c r="D19" s="10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1">
        <v>1</v>
      </c>
      <c r="T19" s="27">
        <f t="shared" si="0"/>
        <v>0</v>
      </c>
      <c r="U19" s="27">
        <f t="shared" si="1"/>
        <v>0</v>
      </c>
      <c r="V19" s="27">
        <f t="shared" si="2"/>
        <v>0</v>
      </c>
      <c r="W19" s="27">
        <f t="shared" si="3"/>
        <v>0</v>
      </c>
      <c r="X19" s="27">
        <f t="shared" si="4"/>
        <v>0</v>
      </c>
      <c r="Y19" s="27">
        <f t="shared" si="5"/>
        <v>0</v>
      </c>
      <c r="Z19" s="27">
        <f t="shared" si="6"/>
        <v>0</v>
      </c>
      <c r="AA19" s="27">
        <f t="shared" si="7"/>
        <v>0</v>
      </c>
      <c r="AB19" s="27">
        <f t="shared" si="8"/>
        <v>0</v>
      </c>
      <c r="AC19" s="27">
        <f t="shared" si="9"/>
        <v>0</v>
      </c>
      <c r="AD19" s="27">
        <f t="shared" si="10"/>
        <v>0</v>
      </c>
      <c r="AE19" s="27">
        <f t="shared" si="11"/>
        <v>0</v>
      </c>
      <c r="AF19" s="27">
        <f t="shared" si="12"/>
        <v>0</v>
      </c>
      <c r="AG19" s="27">
        <f t="shared" si="13"/>
        <v>0</v>
      </c>
      <c r="AH19" s="27">
        <f t="shared" si="14"/>
        <v>0</v>
      </c>
      <c r="AI19" s="27">
        <f t="shared" si="15"/>
        <v>0</v>
      </c>
      <c r="AJ19" s="27">
        <f t="shared" si="16"/>
        <v>0</v>
      </c>
      <c r="AK19" s="27">
        <f t="shared" si="17"/>
        <v>0</v>
      </c>
      <c r="AL19">
        <f t="shared" si="18"/>
        <v>0</v>
      </c>
    </row>
    <row r="20" spans="1:38" x14ac:dyDescent="0.3">
      <c r="A20" s="4">
        <v>16</v>
      </c>
      <c r="B20" s="5"/>
      <c r="C20" s="5"/>
      <c r="D20" s="10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1">
        <v>1</v>
      </c>
      <c r="T20" s="27">
        <f t="shared" si="0"/>
        <v>0</v>
      </c>
      <c r="U20" s="27">
        <f t="shared" si="1"/>
        <v>0</v>
      </c>
      <c r="V20" s="27">
        <f t="shared" si="2"/>
        <v>0</v>
      </c>
      <c r="W20" s="27">
        <f t="shared" si="3"/>
        <v>0</v>
      </c>
      <c r="X20" s="27">
        <f t="shared" si="4"/>
        <v>0</v>
      </c>
      <c r="Y20" s="27">
        <f t="shared" si="5"/>
        <v>0</v>
      </c>
      <c r="Z20" s="27">
        <f t="shared" si="6"/>
        <v>0</v>
      </c>
      <c r="AA20" s="27">
        <f t="shared" si="7"/>
        <v>0</v>
      </c>
      <c r="AB20" s="27">
        <f t="shared" si="8"/>
        <v>0</v>
      </c>
      <c r="AC20" s="27">
        <f t="shared" si="9"/>
        <v>0</v>
      </c>
      <c r="AD20" s="27">
        <f t="shared" si="10"/>
        <v>0</v>
      </c>
      <c r="AE20" s="27">
        <f t="shared" si="11"/>
        <v>0</v>
      </c>
      <c r="AF20" s="27">
        <f t="shared" si="12"/>
        <v>0</v>
      </c>
      <c r="AG20" s="27">
        <f t="shared" si="13"/>
        <v>0</v>
      </c>
      <c r="AH20" s="27">
        <f t="shared" si="14"/>
        <v>0</v>
      </c>
      <c r="AI20" s="27">
        <f t="shared" si="15"/>
        <v>0</v>
      </c>
      <c r="AJ20" s="27">
        <f t="shared" si="16"/>
        <v>0</v>
      </c>
      <c r="AK20" s="27">
        <f t="shared" si="17"/>
        <v>0</v>
      </c>
      <c r="AL20">
        <f t="shared" si="18"/>
        <v>0</v>
      </c>
    </row>
    <row r="21" spans="1:38" x14ac:dyDescent="0.3">
      <c r="A21" s="4">
        <v>17</v>
      </c>
      <c r="B21" s="5"/>
      <c r="C21" s="5"/>
      <c r="D21" s="10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1">
        <v>1</v>
      </c>
      <c r="T21" s="27">
        <f t="shared" si="0"/>
        <v>0</v>
      </c>
      <c r="U21" s="27">
        <f t="shared" si="1"/>
        <v>0</v>
      </c>
      <c r="V21" s="27">
        <f t="shared" si="2"/>
        <v>0</v>
      </c>
      <c r="W21" s="27">
        <f t="shared" si="3"/>
        <v>0</v>
      </c>
      <c r="X21" s="27">
        <f t="shared" si="4"/>
        <v>0</v>
      </c>
      <c r="Y21" s="27">
        <f t="shared" si="5"/>
        <v>0</v>
      </c>
      <c r="Z21" s="27">
        <f t="shared" si="6"/>
        <v>0</v>
      </c>
      <c r="AA21" s="27">
        <f t="shared" si="7"/>
        <v>0</v>
      </c>
      <c r="AB21" s="27">
        <f t="shared" si="8"/>
        <v>0</v>
      </c>
      <c r="AC21" s="27">
        <f t="shared" si="9"/>
        <v>0</v>
      </c>
      <c r="AD21" s="27">
        <f t="shared" si="10"/>
        <v>0</v>
      </c>
      <c r="AE21" s="27">
        <f t="shared" si="11"/>
        <v>0</v>
      </c>
      <c r="AF21" s="27">
        <f t="shared" si="12"/>
        <v>0</v>
      </c>
      <c r="AG21" s="27">
        <f t="shared" si="13"/>
        <v>0</v>
      </c>
      <c r="AH21" s="27">
        <f t="shared" si="14"/>
        <v>0</v>
      </c>
      <c r="AI21" s="27">
        <f t="shared" si="15"/>
        <v>0</v>
      </c>
      <c r="AJ21" s="27">
        <f t="shared" si="16"/>
        <v>0</v>
      </c>
      <c r="AK21" s="27">
        <f t="shared" si="17"/>
        <v>0</v>
      </c>
      <c r="AL21">
        <f t="shared" si="18"/>
        <v>0</v>
      </c>
    </row>
    <row r="22" spans="1:38" x14ac:dyDescent="0.3">
      <c r="A22" s="4">
        <v>18</v>
      </c>
      <c r="B22" s="5"/>
      <c r="C22" s="5"/>
      <c r="D22" s="10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1">
        <v>1</v>
      </c>
      <c r="T22" s="27">
        <f t="shared" si="0"/>
        <v>0</v>
      </c>
      <c r="U22" s="27">
        <f t="shared" si="1"/>
        <v>0</v>
      </c>
      <c r="V22" s="27">
        <f t="shared" si="2"/>
        <v>0</v>
      </c>
      <c r="W22" s="27">
        <f t="shared" si="3"/>
        <v>0</v>
      </c>
      <c r="X22" s="27">
        <f t="shared" si="4"/>
        <v>0</v>
      </c>
      <c r="Y22" s="27">
        <f t="shared" si="5"/>
        <v>0</v>
      </c>
      <c r="Z22" s="27">
        <f t="shared" si="6"/>
        <v>0</v>
      </c>
      <c r="AA22" s="27">
        <f t="shared" si="7"/>
        <v>0</v>
      </c>
      <c r="AB22" s="27">
        <f t="shared" si="8"/>
        <v>0</v>
      </c>
      <c r="AC22" s="27">
        <f t="shared" si="9"/>
        <v>0</v>
      </c>
      <c r="AD22" s="27">
        <f t="shared" si="10"/>
        <v>0</v>
      </c>
      <c r="AE22" s="27">
        <f t="shared" si="11"/>
        <v>0</v>
      </c>
      <c r="AF22" s="27">
        <f t="shared" si="12"/>
        <v>0</v>
      </c>
      <c r="AG22" s="27">
        <f t="shared" si="13"/>
        <v>0</v>
      </c>
      <c r="AH22" s="27">
        <f t="shared" si="14"/>
        <v>0</v>
      </c>
      <c r="AI22" s="27">
        <f t="shared" si="15"/>
        <v>0</v>
      </c>
      <c r="AJ22" s="27">
        <f t="shared" si="16"/>
        <v>0</v>
      </c>
      <c r="AK22" s="27">
        <f t="shared" si="17"/>
        <v>0</v>
      </c>
      <c r="AL22">
        <f t="shared" si="18"/>
        <v>0</v>
      </c>
    </row>
    <row r="23" spans="1:38" x14ac:dyDescent="0.3">
      <c r="A23" s="4">
        <v>19</v>
      </c>
      <c r="B23" s="5"/>
      <c r="C23" s="5"/>
      <c r="D23" s="10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1">
        <v>1</v>
      </c>
      <c r="T23" s="27">
        <f t="shared" si="0"/>
        <v>0</v>
      </c>
      <c r="U23" s="27">
        <f t="shared" si="1"/>
        <v>0</v>
      </c>
      <c r="V23" s="27">
        <f t="shared" si="2"/>
        <v>0</v>
      </c>
      <c r="W23" s="27">
        <f t="shared" si="3"/>
        <v>0</v>
      </c>
      <c r="X23" s="27">
        <f t="shared" si="4"/>
        <v>0</v>
      </c>
      <c r="Y23" s="27">
        <f t="shared" si="5"/>
        <v>0</v>
      </c>
      <c r="Z23" s="27">
        <f t="shared" si="6"/>
        <v>0</v>
      </c>
      <c r="AA23" s="27">
        <f t="shared" si="7"/>
        <v>0</v>
      </c>
      <c r="AB23" s="27">
        <f t="shared" si="8"/>
        <v>0</v>
      </c>
      <c r="AC23" s="27">
        <f t="shared" si="9"/>
        <v>0</v>
      </c>
      <c r="AD23" s="27">
        <f t="shared" si="10"/>
        <v>0</v>
      </c>
      <c r="AE23" s="27">
        <f t="shared" si="11"/>
        <v>0</v>
      </c>
      <c r="AF23" s="27">
        <f t="shared" si="12"/>
        <v>0</v>
      </c>
      <c r="AG23" s="27">
        <f t="shared" si="13"/>
        <v>0</v>
      </c>
      <c r="AH23" s="27">
        <f t="shared" si="14"/>
        <v>0</v>
      </c>
      <c r="AI23" s="27">
        <f t="shared" si="15"/>
        <v>0</v>
      </c>
      <c r="AJ23" s="27">
        <f t="shared" si="16"/>
        <v>0</v>
      </c>
      <c r="AK23" s="27">
        <f t="shared" si="17"/>
        <v>0</v>
      </c>
      <c r="AL23">
        <f t="shared" si="18"/>
        <v>0</v>
      </c>
    </row>
    <row r="24" spans="1:38" x14ac:dyDescent="0.3">
      <c r="A24" s="4">
        <v>20</v>
      </c>
      <c r="B24" s="5"/>
      <c r="C24" s="5"/>
      <c r="D24" s="10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1">
        <v>1</v>
      </c>
      <c r="T24" s="27">
        <f t="shared" si="0"/>
        <v>0</v>
      </c>
      <c r="U24" s="27">
        <f t="shared" si="1"/>
        <v>0</v>
      </c>
      <c r="V24" s="27">
        <f t="shared" si="2"/>
        <v>0</v>
      </c>
      <c r="W24" s="27">
        <f t="shared" si="3"/>
        <v>0</v>
      </c>
      <c r="X24" s="27">
        <f t="shared" si="4"/>
        <v>0</v>
      </c>
      <c r="Y24" s="27">
        <f t="shared" si="5"/>
        <v>0</v>
      </c>
      <c r="Z24" s="27">
        <f t="shared" si="6"/>
        <v>0</v>
      </c>
      <c r="AA24" s="27">
        <f t="shared" si="7"/>
        <v>0</v>
      </c>
      <c r="AB24" s="27">
        <f t="shared" si="8"/>
        <v>0</v>
      </c>
      <c r="AC24" s="27">
        <f t="shared" si="9"/>
        <v>0</v>
      </c>
      <c r="AD24" s="27">
        <f t="shared" si="10"/>
        <v>0</v>
      </c>
      <c r="AE24" s="27">
        <f t="shared" si="11"/>
        <v>0</v>
      </c>
      <c r="AF24" s="27">
        <f t="shared" si="12"/>
        <v>0</v>
      </c>
      <c r="AG24" s="27">
        <f t="shared" si="13"/>
        <v>0</v>
      </c>
      <c r="AH24" s="27">
        <f t="shared" si="14"/>
        <v>0</v>
      </c>
      <c r="AI24" s="27">
        <f t="shared" si="15"/>
        <v>0</v>
      </c>
      <c r="AJ24" s="27">
        <f t="shared" si="16"/>
        <v>0</v>
      </c>
      <c r="AK24" s="27">
        <f t="shared" si="17"/>
        <v>0</v>
      </c>
      <c r="AL24">
        <f t="shared" si="18"/>
        <v>0</v>
      </c>
    </row>
    <row r="25" spans="1:38" x14ac:dyDescent="0.3">
      <c r="A25" s="4">
        <v>21</v>
      </c>
      <c r="B25" s="5"/>
      <c r="C25" s="5"/>
      <c r="D25" s="10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1">
        <v>1</v>
      </c>
      <c r="T25" s="27">
        <f t="shared" si="0"/>
        <v>0</v>
      </c>
      <c r="U25" s="27">
        <f t="shared" si="1"/>
        <v>0</v>
      </c>
      <c r="V25" s="27">
        <f t="shared" si="2"/>
        <v>0</v>
      </c>
      <c r="W25" s="27">
        <f t="shared" si="3"/>
        <v>0</v>
      </c>
      <c r="X25" s="27">
        <f t="shared" si="4"/>
        <v>0</v>
      </c>
      <c r="Y25" s="27">
        <f t="shared" si="5"/>
        <v>0</v>
      </c>
      <c r="Z25" s="27">
        <f t="shared" si="6"/>
        <v>0</v>
      </c>
      <c r="AA25" s="27">
        <f t="shared" si="7"/>
        <v>0</v>
      </c>
      <c r="AB25" s="27">
        <f t="shared" si="8"/>
        <v>0</v>
      </c>
      <c r="AC25" s="27">
        <f t="shared" si="9"/>
        <v>0</v>
      </c>
      <c r="AD25" s="27">
        <f t="shared" si="10"/>
        <v>0</v>
      </c>
      <c r="AE25" s="27">
        <f t="shared" si="11"/>
        <v>0</v>
      </c>
      <c r="AF25" s="27">
        <f t="shared" si="12"/>
        <v>0</v>
      </c>
      <c r="AG25" s="27">
        <f t="shared" si="13"/>
        <v>0</v>
      </c>
      <c r="AH25" s="27">
        <f t="shared" si="14"/>
        <v>0</v>
      </c>
      <c r="AI25" s="27">
        <f t="shared" si="15"/>
        <v>0</v>
      </c>
      <c r="AJ25" s="27">
        <f t="shared" si="16"/>
        <v>0</v>
      </c>
      <c r="AK25" s="27">
        <f t="shared" si="17"/>
        <v>0</v>
      </c>
      <c r="AL25">
        <f t="shared" si="18"/>
        <v>0</v>
      </c>
    </row>
    <row r="26" spans="1:38" x14ac:dyDescent="0.3">
      <c r="A26" s="4">
        <v>22</v>
      </c>
      <c r="B26" s="5"/>
      <c r="C26" s="5"/>
      <c r="D26" s="10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1">
        <v>1</v>
      </c>
      <c r="T26" s="27">
        <f t="shared" si="0"/>
        <v>0</v>
      </c>
      <c r="U26" s="27">
        <f t="shared" si="1"/>
        <v>0</v>
      </c>
      <c r="V26" s="27">
        <f t="shared" si="2"/>
        <v>0</v>
      </c>
      <c r="W26" s="27">
        <f t="shared" si="3"/>
        <v>0</v>
      </c>
      <c r="X26" s="27">
        <f t="shared" si="4"/>
        <v>0</v>
      </c>
      <c r="Y26" s="27">
        <f t="shared" si="5"/>
        <v>0</v>
      </c>
      <c r="Z26" s="27">
        <f t="shared" si="6"/>
        <v>0</v>
      </c>
      <c r="AA26" s="27">
        <f t="shared" si="7"/>
        <v>0</v>
      </c>
      <c r="AB26" s="27">
        <f t="shared" si="8"/>
        <v>0</v>
      </c>
      <c r="AC26" s="27">
        <f t="shared" si="9"/>
        <v>0</v>
      </c>
      <c r="AD26" s="27">
        <f t="shared" si="10"/>
        <v>0</v>
      </c>
      <c r="AE26" s="27">
        <f t="shared" si="11"/>
        <v>0</v>
      </c>
      <c r="AF26" s="27">
        <f t="shared" si="12"/>
        <v>0</v>
      </c>
      <c r="AG26" s="27">
        <f t="shared" si="13"/>
        <v>0</v>
      </c>
      <c r="AH26" s="27">
        <f t="shared" si="14"/>
        <v>0</v>
      </c>
      <c r="AI26" s="27">
        <f t="shared" si="15"/>
        <v>0</v>
      </c>
      <c r="AJ26" s="27">
        <f t="shared" si="16"/>
        <v>0</v>
      </c>
      <c r="AK26" s="27">
        <f t="shared" si="17"/>
        <v>0</v>
      </c>
      <c r="AL26">
        <f t="shared" si="18"/>
        <v>0</v>
      </c>
    </row>
    <row r="27" spans="1:38" x14ac:dyDescent="0.3">
      <c r="A27" s="4">
        <v>23</v>
      </c>
      <c r="B27" s="5"/>
      <c r="C27" s="5"/>
      <c r="D27" s="10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1">
        <v>1</v>
      </c>
      <c r="T27" s="27">
        <f t="shared" si="0"/>
        <v>0</v>
      </c>
      <c r="U27" s="27">
        <f t="shared" si="1"/>
        <v>0</v>
      </c>
      <c r="V27" s="27">
        <f t="shared" si="2"/>
        <v>0</v>
      </c>
      <c r="W27" s="27">
        <f t="shared" si="3"/>
        <v>0</v>
      </c>
      <c r="X27" s="27">
        <f t="shared" si="4"/>
        <v>0</v>
      </c>
      <c r="Y27" s="27">
        <f t="shared" si="5"/>
        <v>0</v>
      </c>
      <c r="Z27" s="27">
        <f t="shared" si="6"/>
        <v>0</v>
      </c>
      <c r="AA27" s="27">
        <f t="shared" si="7"/>
        <v>0</v>
      </c>
      <c r="AB27" s="27">
        <f t="shared" si="8"/>
        <v>0</v>
      </c>
      <c r="AC27" s="27">
        <f t="shared" si="9"/>
        <v>0</v>
      </c>
      <c r="AD27" s="27">
        <f t="shared" si="10"/>
        <v>0</v>
      </c>
      <c r="AE27" s="27">
        <f t="shared" si="11"/>
        <v>0</v>
      </c>
      <c r="AF27" s="27">
        <f t="shared" si="12"/>
        <v>0</v>
      </c>
      <c r="AG27" s="27">
        <f t="shared" si="13"/>
        <v>0</v>
      </c>
      <c r="AH27" s="27">
        <f t="shared" si="14"/>
        <v>0</v>
      </c>
      <c r="AI27" s="27">
        <f t="shared" si="15"/>
        <v>0</v>
      </c>
      <c r="AJ27" s="27">
        <f t="shared" si="16"/>
        <v>0</v>
      </c>
      <c r="AK27" s="27">
        <f t="shared" si="17"/>
        <v>0</v>
      </c>
      <c r="AL27">
        <f t="shared" si="18"/>
        <v>0</v>
      </c>
    </row>
    <row r="28" spans="1:38" x14ac:dyDescent="0.3">
      <c r="A28" s="4">
        <v>24</v>
      </c>
      <c r="B28" s="5"/>
      <c r="C28" s="5"/>
      <c r="D28" s="10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1">
        <v>1</v>
      </c>
      <c r="T28" s="27">
        <f t="shared" si="0"/>
        <v>0</v>
      </c>
      <c r="U28" s="27">
        <f t="shared" si="1"/>
        <v>0</v>
      </c>
      <c r="V28" s="27">
        <f t="shared" si="2"/>
        <v>0</v>
      </c>
      <c r="W28" s="27">
        <f t="shared" si="3"/>
        <v>0</v>
      </c>
      <c r="X28" s="27">
        <f t="shared" si="4"/>
        <v>0</v>
      </c>
      <c r="Y28" s="27">
        <f t="shared" si="5"/>
        <v>0</v>
      </c>
      <c r="Z28" s="27">
        <f t="shared" si="6"/>
        <v>0</v>
      </c>
      <c r="AA28" s="27">
        <f t="shared" si="7"/>
        <v>0</v>
      </c>
      <c r="AB28" s="27">
        <f t="shared" si="8"/>
        <v>0</v>
      </c>
      <c r="AC28" s="27">
        <f t="shared" si="9"/>
        <v>0</v>
      </c>
      <c r="AD28" s="27">
        <f t="shared" si="10"/>
        <v>0</v>
      </c>
      <c r="AE28" s="27">
        <f t="shared" si="11"/>
        <v>0</v>
      </c>
      <c r="AF28" s="27">
        <f t="shared" si="12"/>
        <v>0</v>
      </c>
      <c r="AG28" s="27">
        <f t="shared" si="13"/>
        <v>0</v>
      </c>
      <c r="AH28" s="27">
        <f t="shared" si="14"/>
        <v>0</v>
      </c>
      <c r="AI28" s="27">
        <f t="shared" si="15"/>
        <v>0</v>
      </c>
      <c r="AJ28" s="27">
        <f t="shared" si="16"/>
        <v>0</v>
      </c>
      <c r="AK28" s="27">
        <f t="shared" si="17"/>
        <v>0</v>
      </c>
      <c r="AL28">
        <f t="shared" si="18"/>
        <v>0</v>
      </c>
    </row>
    <row r="29" spans="1:38" x14ac:dyDescent="0.3">
      <c r="A29" s="4">
        <v>25</v>
      </c>
      <c r="B29" s="5"/>
      <c r="C29" s="5"/>
      <c r="D29" s="10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1">
        <v>1</v>
      </c>
      <c r="T29" s="27">
        <f t="shared" si="0"/>
        <v>0</v>
      </c>
      <c r="U29" s="27">
        <f t="shared" si="1"/>
        <v>0</v>
      </c>
      <c r="V29" s="27">
        <f t="shared" si="2"/>
        <v>0</v>
      </c>
      <c r="W29" s="27">
        <f t="shared" si="3"/>
        <v>0</v>
      </c>
      <c r="X29" s="27">
        <f t="shared" si="4"/>
        <v>0</v>
      </c>
      <c r="Y29" s="27">
        <f t="shared" si="5"/>
        <v>0</v>
      </c>
      <c r="Z29" s="27">
        <f t="shared" si="6"/>
        <v>0</v>
      </c>
      <c r="AA29" s="27">
        <f t="shared" si="7"/>
        <v>0</v>
      </c>
      <c r="AB29" s="27">
        <f t="shared" si="8"/>
        <v>0</v>
      </c>
      <c r="AC29" s="27">
        <f t="shared" si="9"/>
        <v>0</v>
      </c>
      <c r="AD29" s="27">
        <f t="shared" si="10"/>
        <v>0</v>
      </c>
      <c r="AE29" s="27">
        <f t="shared" si="11"/>
        <v>0</v>
      </c>
      <c r="AF29" s="27">
        <f t="shared" si="12"/>
        <v>0</v>
      </c>
      <c r="AG29" s="27">
        <f t="shared" si="13"/>
        <v>0</v>
      </c>
      <c r="AH29" s="27">
        <f t="shared" si="14"/>
        <v>0</v>
      </c>
      <c r="AI29" s="27">
        <f t="shared" si="15"/>
        <v>0</v>
      </c>
      <c r="AJ29" s="27">
        <f t="shared" si="16"/>
        <v>0</v>
      </c>
      <c r="AK29" s="27">
        <f t="shared" si="17"/>
        <v>0</v>
      </c>
      <c r="AL29">
        <f t="shared" si="18"/>
        <v>0</v>
      </c>
    </row>
    <row r="30" spans="1:38" x14ac:dyDescent="0.3">
      <c r="A30" s="2" t="s">
        <v>14</v>
      </c>
      <c r="B30" s="31">
        <f>ROUND(U30/$S30,4)</f>
        <v>5.9999999999999995E-4</v>
      </c>
      <c r="C30" s="31">
        <f t="shared" ref="C30:R30" si="19">ROUND(V30/$S30,4)</f>
        <v>1E-4</v>
      </c>
      <c r="D30" s="31">
        <f t="shared" si="19"/>
        <v>3.5999999999999999E-3</v>
      </c>
      <c r="E30" s="31">
        <f t="shared" si="19"/>
        <v>2.1000000000000001E-2</v>
      </c>
      <c r="F30" s="31">
        <f t="shared" si="19"/>
        <v>8.3000000000000001E-3</v>
      </c>
      <c r="G30" s="31">
        <f t="shared" si="19"/>
        <v>0.81920000000000004</v>
      </c>
      <c r="H30" s="31">
        <f t="shared" si="19"/>
        <v>8.3099999999999993E-2</v>
      </c>
      <c r="I30" s="31">
        <f t="shared" si="19"/>
        <v>3.5000000000000003E-2</v>
      </c>
      <c r="J30" s="31">
        <f t="shared" si="19"/>
        <v>5.5999999999999999E-3</v>
      </c>
      <c r="K30" s="31">
        <f t="shared" si="19"/>
        <v>1.0999999999999999E-2</v>
      </c>
      <c r="L30" s="31">
        <f t="shared" si="19"/>
        <v>3.3E-3</v>
      </c>
      <c r="M30" s="31">
        <f t="shared" si="19"/>
        <v>3.5000000000000001E-3</v>
      </c>
      <c r="N30" s="31">
        <f t="shared" si="19"/>
        <v>2.8999999999999998E-3</v>
      </c>
      <c r="O30" s="31">
        <f t="shared" si="19"/>
        <v>2.7000000000000001E-3</v>
      </c>
      <c r="P30" s="31">
        <f t="shared" si="19"/>
        <v>1E-4</v>
      </c>
      <c r="Q30" s="31">
        <f t="shared" si="19"/>
        <v>0</v>
      </c>
      <c r="R30" s="31">
        <f t="shared" si="19"/>
        <v>0</v>
      </c>
      <c r="S30" s="26">
        <f>AL30</f>
        <v>3</v>
      </c>
      <c r="T30" s="27">
        <f t="shared" si="0"/>
        <v>1</v>
      </c>
      <c r="U30" s="27">
        <f>SUM(U5:U29)</f>
        <v>1.6999999999999999E-3</v>
      </c>
      <c r="V30" s="27">
        <f t="shared" ref="V30:AL30" si="20">SUM(V5:V29)</f>
        <v>3.0000000000000003E-4</v>
      </c>
      <c r="W30" s="27">
        <f t="shared" si="20"/>
        <v>1.0800000000000001E-2</v>
      </c>
      <c r="X30" s="27">
        <f t="shared" si="20"/>
        <v>6.2899999999999998E-2</v>
      </c>
      <c r="Y30" s="27">
        <f t="shared" si="20"/>
        <v>2.5000000000000001E-2</v>
      </c>
      <c r="Z30" s="27">
        <f t="shared" si="20"/>
        <v>2.4575</v>
      </c>
      <c r="AA30" s="27">
        <f t="shared" si="20"/>
        <v>0.24919999999999998</v>
      </c>
      <c r="AB30" s="27">
        <f t="shared" si="20"/>
        <v>0.10490000000000001</v>
      </c>
      <c r="AC30" s="27">
        <f t="shared" si="20"/>
        <v>1.6899999999999998E-2</v>
      </c>
      <c r="AD30" s="27">
        <f t="shared" si="20"/>
        <v>3.3000000000000002E-2</v>
      </c>
      <c r="AE30" s="27">
        <f t="shared" si="20"/>
        <v>0.01</v>
      </c>
      <c r="AF30" s="27">
        <f t="shared" si="20"/>
        <v>1.04E-2</v>
      </c>
      <c r="AG30" s="27">
        <f t="shared" si="20"/>
        <v>8.8000000000000005E-3</v>
      </c>
      <c r="AH30" s="27">
        <f t="shared" si="20"/>
        <v>8.199999999999999E-3</v>
      </c>
      <c r="AI30" s="27">
        <f t="shared" si="20"/>
        <v>2.9999999999999997E-4</v>
      </c>
      <c r="AJ30" s="27">
        <f t="shared" si="20"/>
        <v>1E-4</v>
      </c>
      <c r="AK30" s="27">
        <f t="shared" si="20"/>
        <v>0</v>
      </c>
      <c r="AL30">
        <f t="shared" si="20"/>
        <v>3</v>
      </c>
    </row>
    <row r="31" spans="1:38" x14ac:dyDescent="0.3">
      <c r="S31" s="32" t="s">
        <v>24</v>
      </c>
    </row>
    <row r="32" spans="1:38" x14ac:dyDescent="0.3">
      <c r="A32" s="71"/>
      <c r="B32" s="71"/>
      <c r="C32" s="80" t="s">
        <v>50</v>
      </c>
    </row>
    <row r="33" spans="3:3" x14ac:dyDescent="0.3">
      <c r="C33" s="80" t="s">
        <v>48</v>
      </c>
    </row>
    <row r="34" spans="3:3" x14ac:dyDescent="0.3">
      <c r="C34" s="80" t="s">
        <v>49</v>
      </c>
    </row>
  </sheetData>
  <sheetProtection sheet="1" objects="1" scenarios="1"/>
  <protectedRanges>
    <protectedRange sqref="K1" name="Range2"/>
    <protectedRange sqref="B5:S29 F1" name="Range1"/>
  </protectedRanges>
  <dataValidations count="1">
    <dataValidation type="list" allowBlank="1" showInputMessage="1" showErrorMessage="1" sqref="F1" xr:uid="{00000000-0002-0000-0000-000000000000}">
      <formula1>$C$32:$C$34</formula1>
    </dataValidation>
  </dataValidations>
  <pageMargins left="0.7" right="0.7" top="0.75" bottom="0.75" header="0.3" footer="0.3"/>
  <pageSetup paperSize="5" scale="8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  <pageSetUpPr fitToPage="1"/>
  </sheetPr>
  <dimension ref="A2:H6"/>
  <sheetViews>
    <sheetView workbookViewId="0">
      <selection activeCell="K36" sqref="K35:K36"/>
    </sheetView>
  </sheetViews>
  <sheetFormatPr defaultRowHeight="14.4" x14ac:dyDescent="0.3"/>
  <cols>
    <col min="1" max="7" width="12.5546875" customWidth="1"/>
    <col min="8" max="8" width="15" customWidth="1"/>
  </cols>
  <sheetData>
    <row r="2" spans="1:8" ht="18" x14ac:dyDescent="0.35">
      <c r="A2" s="74" t="s">
        <v>57</v>
      </c>
      <c r="E2" s="74" t="str">
        <f>'Data Entry'!F1</f>
        <v>McMahon Plant</v>
      </c>
    </row>
    <row r="4" spans="1:8" ht="55.5" customHeight="1" x14ac:dyDescent="0.3">
      <c r="A4" s="75" t="s">
        <v>51</v>
      </c>
      <c r="B4" s="76" t="s">
        <v>52</v>
      </c>
      <c r="C4" s="76" t="s">
        <v>58</v>
      </c>
      <c r="D4" s="75" t="s">
        <v>53</v>
      </c>
      <c r="E4" s="76" t="s">
        <v>54</v>
      </c>
      <c r="F4" s="76" t="s">
        <v>55</v>
      </c>
      <c r="G4" s="76" t="s">
        <v>56</v>
      </c>
      <c r="H4" s="76" t="s">
        <v>59</v>
      </c>
    </row>
    <row r="6" spans="1:8" ht="15.6" x14ac:dyDescent="0.3">
      <c r="A6" s="77">
        <f>'Conversion Factor Calculations'!G19</f>
        <v>1.1479999999999999</v>
      </c>
      <c r="B6" s="77">
        <f>'Conversion Factor Calculations'!G25</f>
        <v>3.3599999999999998E-2</v>
      </c>
      <c r="C6" s="77">
        <f>'Conversion Factor Calculations'!G31</f>
        <v>9.4999999999999998E-3</v>
      </c>
      <c r="D6" s="77">
        <f>'Conversion Factor Calculations'!I13</f>
        <v>0.87109999999999999</v>
      </c>
      <c r="E6" s="77">
        <f>'Conversion Factor Calculations'!G37</f>
        <v>4.02E-2</v>
      </c>
      <c r="F6" s="77">
        <f>'Conversion Factor Calculations'!G43</f>
        <v>1.9099999999999999E-2</v>
      </c>
      <c r="G6" s="77">
        <f>'Conversion Factor Calculations'!G49</f>
        <v>1.44E-2</v>
      </c>
      <c r="H6" s="78">
        <f>'Conversion Factor Calculations'!G63</f>
        <v>39.869999999999997</v>
      </c>
    </row>
  </sheetData>
  <sheetProtection sheet="1" objects="1" scenarios="1"/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I63"/>
  <sheetViews>
    <sheetView tabSelected="1" topLeftCell="A28" workbookViewId="0">
      <selection activeCell="R25" sqref="R25"/>
    </sheetView>
  </sheetViews>
  <sheetFormatPr defaultRowHeight="14.4" x14ac:dyDescent="0.3"/>
  <sheetData>
    <row r="1" spans="1:9" ht="17.399999999999999" x14ac:dyDescent="0.3">
      <c r="A1" s="69" t="str">
        <f>'Data Entry'!F1</f>
        <v>McMahon Plant</v>
      </c>
      <c r="B1" s="69"/>
      <c r="C1" s="73"/>
      <c r="D1" s="33"/>
      <c r="E1" s="33"/>
      <c r="F1" s="83" t="str">
        <f>'Data Entry'!I1</f>
        <v>Rec. Point:</v>
      </c>
      <c r="G1" s="83"/>
      <c r="H1" s="83" t="str">
        <f>'Data Entry'!K1</f>
        <v>XXXX</v>
      </c>
      <c r="I1" s="33"/>
    </row>
    <row r="4" spans="1:9" x14ac:dyDescent="0.3">
      <c r="A4" s="84">
        <v>1</v>
      </c>
      <c r="B4" s="70" t="s">
        <v>61</v>
      </c>
      <c r="C4" s="38"/>
      <c r="D4" s="38"/>
      <c r="E4" s="38"/>
      <c r="F4" s="38"/>
      <c r="G4" s="38"/>
      <c r="H4" s="38"/>
      <c r="I4" s="39"/>
    </row>
    <row r="5" spans="1:9" ht="15" x14ac:dyDescent="0.35">
      <c r="A5" s="85"/>
      <c r="B5" s="86" t="s">
        <v>43</v>
      </c>
      <c r="C5" s="87"/>
      <c r="D5" s="87"/>
      <c r="E5" s="87"/>
      <c r="F5" s="87"/>
      <c r="G5" s="87"/>
      <c r="H5" s="87"/>
      <c r="I5" s="88"/>
    </row>
    <row r="6" spans="1:9" x14ac:dyDescent="0.3">
      <c r="A6" s="33"/>
      <c r="B6" s="33"/>
      <c r="C6" s="35"/>
      <c r="D6" s="33"/>
      <c r="E6" s="33"/>
      <c r="F6" s="33"/>
      <c r="G6" s="33"/>
      <c r="H6" s="33"/>
      <c r="I6" s="33"/>
    </row>
    <row r="7" spans="1:9" x14ac:dyDescent="0.3">
      <c r="A7" s="33"/>
      <c r="B7" s="34" t="s">
        <v>25</v>
      </c>
      <c r="C7" s="47"/>
      <c r="D7" s="42">
        <f>'Data Entry'!E30+'Data Entry'!F30+'Data Entry'!I30+'Data Entry'!J30+'Data Entry'!K30+'Data Entry'!L30+'Data Entry'!M30+'Data Entry'!N30+'Data Entry'!O30+'Data Entry'!P30+'Data Entry'!Q30+'Data Entry'!R30</f>
        <v>9.3399999999999983E-2</v>
      </c>
      <c r="E7" s="61" t="s">
        <v>26</v>
      </c>
      <c r="F7" s="43">
        <f>VLOOKUP('Data Entry'!F1,'Plant Fuel Factors'!A6:C8,3,FALSE)</f>
        <v>0.38</v>
      </c>
      <c r="G7" s="46" t="s">
        <v>27</v>
      </c>
      <c r="H7" s="47"/>
      <c r="I7" s="44">
        <f>D7*F7</f>
        <v>3.5491999999999996E-2</v>
      </c>
    </row>
    <row r="10" spans="1:9" x14ac:dyDescent="0.3">
      <c r="A10" s="84">
        <v>2</v>
      </c>
      <c r="B10" s="70" t="s">
        <v>62</v>
      </c>
      <c r="C10" s="38"/>
      <c r="D10" s="38"/>
      <c r="E10" s="38"/>
      <c r="F10" s="38"/>
      <c r="G10" s="38"/>
      <c r="H10" s="38"/>
      <c r="I10" s="39"/>
    </row>
    <row r="11" spans="1:9" ht="15" x14ac:dyDescent="0.35">
      <c r="A11" s="85"/>
      <c r="B11" s="86" t="s">
        <v>44</v>
      </c>
      <c r="C11" s="87"/>
      <c r="D11" s="87"/>
      <c r="E11" s="87"/>
      <c r="F11" s="87"/>
      <c r="G11" s="87"/>
      <c r="H11" s="87"/>
      <c r="I11" s="88"/>
    </row>
    <row r="12" spans="1:9" x14ac:dyDescent="0.3">
      <c r="A12" s="33"/>
      <c r="B12" s="33"/>
      <c r="C12" s="33"/>
      <c r="D12" s="52"/>
      <c r="E12" s="33"/>
      <c r="F12" s="33"/>
      <c r="G12" s="33"/>
      <c r="H12" s="33"/>
      <c r="I12" s="33"/>
    </row>
    <row r="13" spans="1:9" x14ac:dyDescent="0.3">
      <c r="A13" s="33"/>
      <c r="B13" s="54" t="s">
        <v>28</v>
      </c>
      <c r="C13" s="40" t="s">
        <v>29</v>
      </c>
      <c r="D13" s="45">
        <f>D7</f>
        <v>9.3399999999999983E-2</v>
      </c>
      <c r="E13" s="50" t="s">
        <v>29</v>
      </c>
      <c r="F13" s="45">
        <f>I7</f>
        <v>3.5491999999999996E-2</v>
      </c>
      <c r="G13" s="46" t="s">
        <v>27</v>
      </c>
      <c r="H13" s="48"/>
      <c r="I13" s="53">
        <f>ROUND(B13-D13-F13,4)</f>
        <v>0.87109999999999999</v>
      </c>
    </row>
    <row r="16" spans="1:9" x14ac:dyDescent="0.3">
      <c r="A16" s="84">
        <v>3</v>
      </c>
      <c r="B16" s="70" t="s">
        <v>63</v>
      </c>
      <c r="C16" s="38"/>
      <c r="D16" s="38"/>
      <c r="E16" s="38"/>
      <c r="F16" s="38"/>
      <c r="G16" s="38"/>
      <c r="H16" s="38"/>
      <c r="I16" s="39"/>
    </row>
    <row r="17" spans="1:9" x14ac:dyDescent="0.3">
      <c r="A17" s="85"/>
      <c r="B17" s="86" t="s">
        <v>30</v>
      </c>
      <c r="C17" s="87"/>
      <c r="D17" s="87"/>
      <c r="E17" s="87"/>
      <c r="F17" s="87"/>
      <c r="G17" s="87"/>
      <c r="H17" s="87"/>
      <c r="I17" s="88"/>
    </row>
    <row r="19" spans="1:9" x14ac:dyDescent="0.3">
      <c r="A19" s="33"/>
      <c r="B19" s="33"/>
      <c r="C19" s="55">
        <v>1</v>
      </c>
      <c r="D19" s="51" t="s">
        <v>31</v>
      </c>
      <c r="E19" s="45">
        <f>I13</f>
        <v>0.87109999999999999</v>
      </c>
      <c r="F19" s="46" t="s">
        <v>27</v>
      </c>
      <c r="G19" s="53">
        <f>ROUND(1/E19,4)</f>
        <v>1.1479999999999999</v>
      </c>
      <c r="H19" s="33"/>
      <c r="I19" s="33"/>
    </row>
    <row r="22" spans="1:9" x14ac:dyDescent="0.3">
      <c r="A22" s="84">
        <v>4</v>
      </c>
      <c r="B22" s="70" t="s">
        <v>64</v>
      </c>
      <c r="C22" s="38"/>
      <c r="D22" s="38"/>
      <c r="E22" s="38"/>
      <c r="F22" s="38"/>
      <c r="G22" s="38"/>
      <c r="H22" s="38"/>
      <c r="I22" s="39"/>
    </row>
    <row r="23" spans="1:9" ht="15" x14ac:dyDescent="0.35">
      <c r="A23" s="85"/>
      <c r="B23" s="86" t="s">
        <v>45</v>
      </c>
      <c r="C23" s="87"/>
      <c r="D23" s="87"/>
      <c r="E23" s="87"/>
      <c r="F23" s="87"/>
      <c r="G23" s="87"/>
      <c r="H23" s="87"/>
      <c r="I23" s="88"/>
    </row>
    <row r="25" spans="1:9" x14ac:dyDescent="0.3">
      <c r="A25" s="33"/>
      <c r="B25" s="33"/>
      <c r="C25" s="57">
        <f>G19</f>
        <v>1.1479999999999999</v>
      </c>
      <c r="D25" s="56" t="s">
        <v>26</v>
      </c>
      <c r="E25" s="45">
        <f>'Data Entry'!E30+'Data Entry'!F30</f>
        <v>2.93E-2</v>
      </c>
      <c r="F25" s="46" t="s">
        <v>27</v>
      </c>
      <c r="G25" s="53">
        <f>ROUND(C25*E25,4)</f>
        <v>3.3599999999999998E-2</v>
      </c>
      <c r="H25" s="33"/>
      <c r="I25" s="33"/>
    </row>
    <row r="28" spans="1:9" x14ac:dyDescent="0.3">
      <c r="A28" s="84">
        <v>5</v>
      </c>
      <c r="B28" s="70" t="s">
        <v>65</v>
      </c>
      <c r="C28" s="38"/>
      <c r="D28" s="38"/>
      <c r="E28" s="38"/>
      <c r="F28" s="38"/>
      <c r="G28" s="38"/>
      <c r="H28" s="38"/>
      <c r="I28" s="39"/>
    </row>
    <row r="29" spans="1:9" ht="15" x14ac:dyDescent="0.35">
      <c r="A29" s="85"/>
      <c r="B29" s="86" t="s">
        <v>46</v>
      </c>
      <c r="C29" s="87"/>
      <c r="D29" s="87"/>
      <c r="E29" s="87"/>
      <c r="F29" s="87"/>
      <c r="G29" s="87"/>
      <c r="H29" s="87"/>
      <c r="I29" s="88"/>
    </row>
    <row r="31" spans="1:9" x14ac:dyDescent="0.3">
      <c r="A31" s="33"/>
      <c r="B31" s="33"/>
      <c r="C31" s="57">
        <f>G19</f>
        <v>1.1479999999999999</v>
      </c>
      <c r="D31" s="56" t="s">
        <v>26</v>
      </c>
      <c r="E31" s="45">
        <f>'Data Entry'!F30</f>
        <v>8.3000000000000001E-3</v>
      </c>
      <c r="F31" s="46" t="s">
        <v>27</v>
      </c>
      <c r="G31" s="53">
        <f>ROUND(C31*E31,4)</f>
        <v>9.4999999999999998E-3</v>
      </c>
      <c r="H31" s="33"/>
      <c r="I31" s="33"/>
    </row>
    <row r="34" spans="1:9" x14ac:dyDescent="0.3">
      <c r="A34" s="84">
        <v>6</v>
      </c>
      <c r="B34" s="70" t="s">
        <v>66</v>
      </c>
      <c r="C34" s="38"/>
      <c r="D34" s="38"/>
      <c r="E34" s="38"/>
      <c r="F34" s="38"/>
      <c r="G34" s="38"/>
      <c r="H34" s="38"/>
      <c r="I34" s="39"/>
    </row>
    <row r="35" spans="1:9" x14ac:dyDescent="0.3">
      <c r="A35" s="85"/>
      <c r="B35" s="86" t="s">
        <v>38</v>
      </c>
      <c r="C35" s="87"/>
      <c r="D35" s="87"/>
      <c r="E35" s="87"/>
      <c r="F35" s="87"/>
      <c r="G35" s="87"/>
      <c r="H35" s="87"/>
      <c r="I35" s="88"/>
    </row>
    <row r="37" spans="1:9" x14ac:dyDescent="0.3">
      <c r="A37" s="33"/>
      <c r="B37" s="33"/>
      <c r="C37" s="57">
        <f>G19</f>
        <v>1.1479999999999999</v>
      </c>
      <c r="D37" s="56" t="s">
        <v>26</v>
      </c>
      <c r="E37" s="45">
        <f>'Data Entry'!I30</f>
        <v>3.5000000000000003E-2</v>
      </c>
      <c r="F37" s="46" t="s">
        <v>27</v>
      </c>
      <c r="G37" s="53">
        <f>ROUND(C37*E37,4)</f>
        <v>4.02E-2</v>
      </c>
      <c r="H37" s="33"/>
      <c r="I37" s="33"/>
    </row>
    <row r="40" spans="1:9" x14ac:dyDescent="0.3">
      <c r="A40" s="84">
        <v>7</v>
      </c>
      <c r="B40" s="70" t="s">
        <v>67</v>
      </c>
      <c r="C40" s="38"/>
      <c r="D40" s="38"/>
      <c r="E40" s="38"/>
      <c r="F40" s="38"/>
      <c r="G40" s="38"/>
      <c r="H40" s="38"/>
      <c r="I40" s="39"/>
    </row>
    <row r="41" spans="1:9" x14ac:dyDescent="0.3">
      <c r="A41" s="85"/>
      <c r="B41" s="86" t="s">
        <v>39</v>
      </c>
      <c r="C41" s="87"/>
      <c r="D41" s="87"/>
      <c r="E41" s="87"/>
      <c r="F41" s="87"/>
      <c r="G41" s="87"/>
      <c r="H41" s="87"/>
      <c r="I41" s="88"/>
    </row>
    <row r="43" spans="1:9" x14ac:dyDescent="0.3">
      <c r="A43" s="33"/>
      <c r="B43" s="33"/>
      <c r="C43" s="57">
        <f>G19</f>
        <v>1.1479999999999999</v>
      </c>
      <c r="D43" s="56" t="s">
        <v>26</v>
      </c>
      <c r="E43" s="45">
        <f>'Data Entry'!J30+'Data Entry'!K30</f>
        <v>1.66E-2</v>
      </c>
      <c r="F43" s="46" t="s">
        <v>27</v>
      </c>
      <c r="G43" s="53">
        <f>ROUND(C43*E43,4)</f>
        <v>1.9099999999999999E-2</v>
      </c>
      <c r="H43" s="33"/>
      <c r="I43" s="33"/>
    </row>
    <row r="46" spans="1:9" x14ac:dyDescent="0.3">
      <c r="A46" s="84">
        <v>8</v>
      </c>
      <c r="B46" s="70" t="s">
        <v>68</v>
      </c>
      <c r="C46" s="38"/>
      <c r="D46" s="38"/>
      <c r="E46" s="38"/>
      <c r="F46" s="38"/>
      <c r="G46" s="38"/>
      <c r="H46" s="38"/>
      <c r="I46" s="39"/>
    </row>
    <row r="47" spans="1:9" x14ac:dyDescent="0.3">
      <c r="A47" s="85"/>
      <c r="B47" s="86" t="s">
        <v>40</v>
      </c>
      <c r="C47" s="87"/>
      <c r="D47" s="87"/>
      <c r="E47" s="87"/>
      <c r="F47" s="87"/>
      <c r="G47" s="87"/>
      <c r="H47" s="87"/>
      <c r="I47" s="88"/>
    </row>
    <row r="49" spans="1:9" x14ac:dyDescent="0.3">
      <c r="A49" s="33"/>
      <c r="B49" s="33"/>
      <c r="C49" s="57">
        <f>G19</f>
        <v>1.1479999999999999</v>
      </c>
      <c r="D49" s="56" t="s">
        <v>26</v>
      </c>
      <c r="E49" s="45">
        <f>'Data Entry'!L30+'Data Entry'!M30+'Data Entry'!N30+'Data Entry'!O30+'Data Entry'!P30+'Data Entry'!Q30+'Data Entry'!R30</f>
        <v>1.2500000000000001E-2</v>
      </c>
      <c r="F49" s="46" t="s">
        <v>27</v>
      </c>
      <c r="G49" s="53">
        <f>ROUND(C49*E49,4)</f>
        <v>1.44E-2</v>
      </c>
      <c r="H49" s="33"/>
      <c r="I49" s="33"/>
    </row>
    <row r="52" spans="1:9" x14ac:dyDescent="0.3">
      <c r="A52" s="84">
        <v>9</v>
      </c>
      <c r="B52" s="70" t="s">
        <v>69</v>
      </c>
      <c r="C52" s="38"/>
      <c r="D52" s="38"/>
      <c r="E52" s="38"/>
      <c r="F52" s="38"/>
      <c r="G52" s="38"/>
      <c r="H52" s="38"/>
      <c r="I52" s="39"/>
    </row>
    <row r="53" spans="1:9" ht="15" x14ac:dyDescent="0.35">
      <c r="A53" s="85"/>
      <c r="B53" s="86" t="s">
        <v>47</v>
      </c>
      <c r="C53" s="87"/>
      <c r="D53" s="87"/>
      <c r="E53" s="87"/>
      <c r="F53" s="87"/>
      <c r="G53" s="87"/>
      <c r="H53" s="87"/>
      <c r="I53" s="88"/>
    </row>
    <row r="55" spans="1:9" x14ac:dyDescent="0.3">
      <c r="A55" s="33"/>
      <c r="B55" s="37" t="s">
        <v>32</v>
      </c>
      <c r="C55" s="41"/>
      <c r="D55" s="58" t="s">
        <v>27</v>
      </c>
      <c r="E55" s="45">
        <f>'Data Entry'!G30</f>
        <v>0.81920000000000004</v>
      </c>
      <c r="F55" s="56" t="s">
        <v>26</v>
      </c>
      <c r="G55" s="67">
        <v>37.707999999999998</v>
      </c>
      <c r="H55" s="58" t="s">
        <v>27</v>
      </c>
      <c r="I55" s="49">
        <f>E55*G55</f>
        <v>30.890393599999999</v>
      </c>
    </row>
    <row r="56" spans="1:9" x14ac:dyDescent="0.3">
      <c r="A56" s="33"/>
      <c r="B56" s="33"/>
      <c r="C56" s="33"/>
      <c r="D56" s="33"/>
      <c r="E56" s="33"/>
      <c r="F56" s="33"/>
      <c r="G56" s="33"/>
      <c r="H56" s="33"/>
      <c r="I56" s="36"/>
    </row>
    <row r="57" spans="1:9" x14ac:dyDescent="0.3">
      <c r="A57" s="33"/>
      <c r="B57" s="37" t="s">
        <v>33</v>
      </c>
      <c r="C57" s="41"/>
      <c r="D57" s="58" t="s">
        <v>27</v>
      </c>
      <c r="E57" s="45">
        <f>'Data Entry'!H30</f>
        <v>8.3099999999999993E-2</v>
      </c>
      <c r="F57" s="56" t="s">
        <v>26</v>
      </c>
      <c r="G57" s="67">
        <v>66.064999999999998</v>
      </c>
      <c r="H57" s="58" t="s">
        <v>27</v>
      </c>
      <c r="I57" s="49">
        <f>E57*G57</f>
        <v>5.4900014999999991</v>
      </c>
    </row>
    <row r="58" spans="1:9" x14ac:dyDescent="0.3">
      <c r="A58" s="33"/>
      <c r="B58" s="33"/>
      <c r="C58" s="33"/>
      <c r="D58" s="33"/>
      <c r="E58" s="33"/>
      <c r="F58" s="33"/>
      <c r="G58" s="33"/>
      <c r="H58" s="33"/>
      <c r="I58" s="36"/>
    </row>
    <row r="59" spans="1:9" x14ac:dyDescent="0.3">
      <c r="A59" s="33"/>
      <c r="B59" s="68" t="s">
        <v>42</v>
      </c>
      <c r="C59" s="41"/>
      <c r="D59" s="58" t="s">
        <v>27</v>
      </c>
      <c r="E59" s="45">
        <f>'Data Entry'!I30</f>
        <v>3.5000000000000003E-2</v>
      </c>
      <c r="F59" s="56" t="s">
        <v>26</v>
      </c>
      <c r="G59" s="67">
        <v>93.936000000000007</v>
      </c>
      <c r="H59" s="58" t="s">
        <v>27</v>
      </c>
      <c r="I59" s="49">
        <f>E59*G59</f>
        <v>3.2877600000000005</v>
      </c>
    </row>
    <row r="61" spans="1:9" ht="15.6" x14ac:dyDescent="0.35">
      <c r="A61" s="33"/>
      <c r="B61" s="68" t="s">
        <v>41</v>
      </c>
      <c r="C61" s="41"/>
      <c r="D61" s="58" t="s">
        <v>27</v>
      </c>
      <c r="E61" s="45">
        <f>'Data Entry'!D30+E55+E57+E59</f>
        <v>0.94090000000000007</v>
      </c>
      <c r="F61" s="33"/>
      <c r="G61" s="33"/>
      <c r="H61" s="33"/>
      <c r="I61" s="33"/>
    </row>
    <row r="63" spans="1:9" x14ac:dyDescent="0.3">
      <c r="A63" s="33"/>
      <c r="B63" s="34" t="s">
        <v>69</v>
      </c>
      <c r="C63" s="34"/>
      <c r="D63" s="34"/>
      <c r="E63" s="60"/>
      <c r="F63" s="58" t="s">
        <v>27</v>
      </c>
      <c r="G63" s="59">
        <f>ROUND(I55+I57+I59/E61,2)</f>
        <v>39.869999999999997</v>
      </c>
      <c r="H63" s="33"/>
      <c r="I63" s="33"/>
    </row>
  </sheetData>
  <sheetProtection sheet="1" objects="1" scenarios="1"/>
  <mergeCells count="18">
    <mergeCell ref="B23:I23"/>
    <mergeCell ref="B29:I29"/>
    <mergeCell ref="B17:I17"/>
    <mergeCell ref="B53:I53"/>
    <mergeCell ref="B5:I5"/>
    <mergeCell ref="B11:I11"/>
    <mergeCell ref="B35:I35"/>
    <mergeCell ref="B41:I41"/>
    <mergeCell ref="B47:I47"/>
    <mergeCell ref="A52:A53"/>
    <mergeCell ref="A40:A41"/>
    <mergeCell ref="A46:A47"/>
    <mergeCell ref="A4:A5"/>
    <mergeCell ref="A10:A11"/>
    <mergeCell ref="A16:A17"/>
    <mergeCell ref="A22:A23"/>
    <mergeCell ref="A34:A35"/>
    <mergeCell ref="A28:A29"/>
  </mergeCells>
  <pageMargins left="0.7" right="0.7" top="0.75" bottom="0.75" header="0.3" footer="0.3"/>
  <pageSetup paperSize="5" scale="9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8"/>
  <sheetViews>
    <sheetView workbookViewId="0"/>
  </sheetViews>
  <sheetFormatPr defaultRowHeight="14.4" x14ac:dyDescent="0.3"/>
  <cols>
    <col min="1" max="1" width="26.88671875" bestFit="1" customWidth="1"/>
    <col min="3" max="3" width="12.44140625" bestFit="1" customWidth="1"/>
  </cols>
  <sheetData>
    <row r="1" spans="1:3" ht="17.399999999999999" x14ac:dyDescent="0.3">
      <c r="A1" s="64" t="s">
        <v>34</v>
      </c>
      <c r="B1" s="64"/>
      <c r="C1" s="65"/>
    </row>
    <row r="3" spans="1:3" x14ac:dyDescent="0.3">
      <c r="A3" s="63" t="s">
        <v>35</v>
      </c>
      <c r="B3" s="62"/>
      <c r="C3" s="62"/>
    </row>
    <row r="5" spans="1:3" x14ac:dyDescent="0.3">
      <c r="A5" s="62"/>
      <c r="B5" s="63" t="s">
        <v>36</v>
      </c>
      <c r="C5" s="63" t="s">
        <v>37</v>
      </c>
    </row>
    <row r="6" spans="1:3" x14ac:dyDescent="0.3">
      <c r="A6" s="2" t="s">
        <v>50</v>
      </c>
      <c r="B6" s="66">
        <v>1</v>
      </c>
      <c r="C6" s="81">
        <v>0.38</v>
      </c>
    </row>
    <row r="7" spans="1:3" x14ac:dyDescent="0.3">
      <c r="A7" s="2" t="s">
        <v>48</v>
      </c>
      <c r="B7" s="66">
        <v>243</v>
      </c>
      <c r="C7" s="81">
        <v>0.38</v>
      </c>
    </row>
    <row r="8" spans="1:3" x14ac:dyDescent="0.3">
      <c r="A8" s="2" t="s">
        <v>49</v>
      </c>
      <c r="B8" s="66">
        <v>41</v>
      </c>
      <c r="C8" s="81">
        <v>0.38</v>
      </c>
    </row>
  </sheetData>
  <sheetProtection sheet="1" objects="1" scenarios="1"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3E05E8BECFBFB45891468635F127B20" ma:contentTypeVersion="17" ma:contentTypeDescription="Create a new document." ma:contentTypeScope="" ma:versionID="09b76af5c3899ae1899fa23efc81c4e0">
  <xsd:schema xmlns:xsd="http://www.w3.org/2001/XMLSchema" xmlns:xs="http://www.w3.org/2001/XMLSchema" xmlns:p="http://schemas.microsoft.com/office/2006/metadata/properties" xmlns:ns2="06a80c2a-7a87-4f6c-860f-791df3f8c783" xmlns:ns3="b36e4764-4e5b-4c0c-8f55-95528e4df2c3" targetNamespace="http://schemas.microsoft.com/office/2006/metadata/properties" ma:root="true" ma:fieldsID="07af4048c0773ec68a167bf24d1edef8" ns2:_="" ns3:_="">
    <xsd:import namespace="06a80c2a-7a87-4f6c-860f-791df3f8c783"/>
    <xsd:import namespace="b36e4764-4e5b-4c0c-8f55-95528e4df2c3"/>
    <xsd:element name="properties">
      <xsd:complexType>
        <xsd:sequence>
          <xsd:element name="documentManagement">
            <xsd:complexType>
              <xsd:all>
                <xsd:element ref="ns2:ReviewedBy" minOccurs="0"/>
                <xsd:element ref="ns2:Reviewed" minOccurs="0"/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6a80c2a-7a87-4f6c-860f-791df3f8c783" elementFormDefault="qualified">
    <xsd:import namespace="http://schemas.microsoft.com/office/2006/documentManagement/types"/>
    <xsd:import namespace="http://schemas.microsoft.com/office/infopath/2007/PartnerControls"/>
    <xsd:element name="ReviewedBy" ma:index="6" nillable="true" ma:displayName="Reviewed By" ma:list="UserInfo" ma:SharePointGroup="0" ma:internalName="ReviewedBy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Reviewed" ma:index="7" nillable="true" ma:displayName="Reviewed" ma:default="1" ma:internalName="Reviewed" ma:readOnly="false">
      <xsd:simpleType>
        <xsd:restriction base="dms:Boolean"/>
      </xsd:simpleType>
    </xsd:element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36e4764-4e5b-4c0c-8f55-95528e4df2c3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8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viewed xmlns="06a80c2a-7a87-4f6c-860f-791df3f8c783">true</Reviewed>
    <ReviewedBy xmlns="06a80c2a-7a87-4f6c-860f-791df3f8c783">
      <UserInfo>
        <DisplayName/>
        <AccountId xsi:nil="true"/>
        <AccountType/>
      </UserInfo>
    </ReviewedBy>
  </documentManagement>
</p:properties>
</file>

<file path=customXml/itemProps1.xml><?xml version="1.0" encoding="utf-8"?>
<ds:datastoreItem xmlns:ds="http://schemas.openxmlformats.org/officeDocument/2006/customXml" ds:itemID="{40048EE7-6526-4AB3-979A-FAEFC0580B8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6a80c2a-7a87-4f6c-860f-791df3f8c783"/>
    <ds:schemaRef ds:uri="b36e4764-4e5b-4c0c-8f55-95528e4df2c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305D209-AAE8-4965-BA3E-2442CB7FF97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54EB7FA-38AB-4499-ABF4-6283FB79E564}">
  <ds:schemaRefs>
    <ds:schemaRef ds:uri="http://schemas.microsoft.com/office/2006/metadata/properties"/>
    <ds:schemaRef ds:uri="http://schemas.microsoft.com/office/infopath/2007/PartnerControls"/>
    <ds:schemaRef ds:uri="06a80c2a-7a87-4f6c-860f-791df3f8c78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Data Entry</vt:lpstr>
      <vt:lpstr>Conversion Factors</vt:lpstr>
      <vt:lpstr>Conversion Factor Calculations</vt:lpstr>
      <vt:lpstr>Plant Fuel Factors</vt:lpstr>
      <vt:lpstr>'Data Entry'!Print_Area</vt:lpstr>
    </vt:vector>
  </TitlesOfParts>
  <Company>Spectra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 Bowes</dc:creator>
  <cp:lastModifiedBy>Colleen Dove</cp:lastModifiedBy>
  <cp:lastPrinted>2018-09-07T16:14:31Z</cp:lastPrinted>
  <dcterms:created xsi:type="dcterms:W3CDTF">2018-06-22T20:08:19Z</dcterms:created>
  <dcterms:modified xsi:type="dcterms:W3CDTF">2020-07-29T17:09:20Z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0x01010043E05E8BECFBFB45891468635F127B20</vt:lpwstr>
  </property>
</Properties>
</file>